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05" activeTab="4"/>
  </bookViews>
  <sheets>
    <sheet name="第1週" sheetId="1" r:id="rId1"/>
    <sheet name="第2週 " sheetId="8" r:id="rId2"/>
    <sheet name="第3週 " sheetId="9" r:id="rId3"/>
    <sheet name="第4週" sheetId="10" r:id="rId4"/>
    <sheet name="第5週" sheetId="11" r:id="rId5"/>
    <sheet name="工作表1" sheetId="7" r:id="rId6"/>
    <sheet name="工作表2" sheetId="12" state="hidden" r:id="rId7"/>
    <sheet name="Sheet1" sheetId="4" state="hidden" r:id="rId8"/>
    <sheet name="Sheet2" sheetId="5" state="hidden" r:id="rId9"/>
    <sheet name="Sheet3" sheetId="6" state="hidden" r:id="rId10"/>
  </sheets>
  <calcPr calcId="145621" concurrentCalc="0"/>
</workbook>
</file>

<file path=xl/calcChain.xml><?xml version="1.0" encoding="utf-8"?>
<calcChain xmlns="http://schemas.openxmlformats.org/spreadsheetml/2006/main">
  <c r="P10" i="9" l="1"/>
  <c r="H28" i="11"/>
  <c r="H29" i="11"/>
  <c r="H30" i="11"/>
  <c r="H27" i="11"/>
  <c r="H8" i="11"/>
  <c r="H9" i="11"/>
  <c r="H10" i="11"/>
  <c r="H7" i="11"/>
  <c r="D10" i="11"/>
  <c r="T10" i="9"/>
  <c r="D11" i="1"/>
  <c r="D30" i="1"/>
  <c r="P29" i="1"/>
  <c r="P30" i="1"/>
  <c r="P28" i="1"/>
  <c r="P10" i="1"/>
  <c r="T11" i="1"/>
  <c r="P28" i="8"/>
  <c r="P29" i="8"/>
  <c r="P30" i="8"/>
  <c r="P31" i="8"/>
  <c r="P27" i="8"/>
  <c r="T13" i="8"/>
  <c r="T14" i="8"/>
  <c r="T15" i="8"/>
  <c r="T12" i="8"/>
  <c r="T9" i="8"/>
  <c r="H10" i="8"/>
  <c r="H29" i="9"/>
  <c r="H30" i="9"/>
  <c r="H31" i="9"/>
  <c r="H28" i="9"/>
  <c r="T13" i="9"/>
  <c r="H7" i="9"/>
  <c r="H8" i="9"/>
  <c r="H9" i="9"/>
  <c r="H10" i="9"/>
  <c r="P28" i="10"/>
  <c r="P29" i="10"/>
  <c r="P30" i="10"/>
  <c r="P31" i="10"/>
  <c r="P27" i="10"/>
  <c r="T8" i="10"/>
  <c r="T9" i="10"/>
  <c r="T10" i="10"/>
  <c r="T7" i="10"/>
  <c r="P8" i="10"/>
  <c r="P9" i="10"/>
  <c r="P7" i="10"/>
  <c r="L8" i="10"/>
  <c r="L9" i="10"/>
  <c r="L10" i="10"/>
  <c r="L11" i="10"/>
  <c r="L7" i="10"/>
  <c r="D28" i="10"/>
  <c r="D29" i="10"/>
  <c r="D30" i="10"/>
  <c r="D31" i="10"/>
  <c r="D27" i="10"/>
  <c r="H10" i="10"/>
  <c r="D10" i="10"/>
  <c r="L12" i="10"/>
  <c r="L13" i="9"/>
  <c r="T6" i="9"/>
  <c r="T5" i="9"/>
  <c r="T6" i="8"/>
  <c r="T5" i="8"/>
  <c r="D3" i="12"/>
  <c r="E3" i="12"/>
  <c r="F3" i="12"/>
  <c r="G3" i="12"/>
  <c r="H3" i="12"/>
  <c r="I3" i="12"/>
  <c r="J3" i="12"/>
  <c r="D4" i="12"/>
  <c r="E4" i="12"/>
  <c r="F4" i="12"/>
  <c r="G4" i="12"/>
  <c r="H4" i="12"/>
  <c r="I4" i="12"/>
  <c r="J4" i="12"/>
  <c r="D5" i="12"/>
  <c r="E5" i="12"/>
  <c r="F5" i="12"/>
  <c r="G5" i="12"/>
  <c r="H5" i="12"/>
  <c r="I5" i="12"/>
  <c r="J5" i="12"/>
  <c r="D6" i="12"/>
  <c r="E6" i="12"/>
  <c r="F6" i="12"/>
  <c r="G6" i="12"/>
  <c r="H6" i="12"/>
  <c r="I6" i="12"/>
  <c r="J6" i="12"/>
  <c r="D7" i="12"/>
  <c r="E7" i="12"/>
  <c r="F7" i="12"/>
  <c r="G7" i="12"/>
  <c r="H7" i="12"/>
  <c r="I7" i="12"/>
  <c r="J7" i="12"/>
  <c r="D8" i="12"/>
  <c r="E8" i="12"/>
  <c r="F8" i="12"/>
  <c r="G8" i="12"/>
  <c r="H8" i="12"/>
  <c r="I8" i="12"/>
  <c r="J8" i="12"/>
  <c r="D9" i="12"/>
  <c r="E9" i="12"/>
  <c r="F9" i="12"/>
  <c r="G9" i="12"/>
  <c r="H9" i="12"/>
  <c r="I9" i="12"/>
  <c r="J9" i="12"/>
  <c r="D10" i="12"/>
  <c r="E10" i="12"/>
  <c r="F10" i="12"/>
  <c r="G10" i="12"/>
  <c r="H10" i="12"/>
  <c r="I10" i="12"/>
  <c r="J10" i="12"/>
  <c r="D11" i="12"/>
  <c r="E11" i="12"/>
  <c r="F11" i="12"/>
  <c r="G11" i="12"/>
  <c r="H11" i="12"/>
  <c r="I11" i="12"/>
  <c r="J11" i="12"/>
  <c r="D12" i="12"/>
  <c r="E12" i="12"/>
  <c r="F12" i="12"/>
  <c r="G12" i="12"/>
  <c r="H12" i="12"/>
  <c r="I12" i="12"/>
  <c r="J12" i="12"/>
  <c r="D13" i="12"/>
  <c r="E13" i="12"/>
  <c r="F13" i="12"/>
  <c r="G13" i="12"/>
  <c r="H13" i="12"/>
  <c r="I13" i="12"/>
  <c r="J13" i="12"/>
  <c r="D14" i="12"/>
  <c r="E14" i="12"/>
  <c r="F14" i="12"/>
  <c r="G14" i="12"/>
  <c r="H14" i="12"/>
  <c r="I14" i="12"/>
  <c r="J14" i="12"/>
  <c r="D15" i="12"/>
  <c r="E15" i="12"/>
  <c r="F15" i="12"/>
  <c r="G15" i="12"/>
  <c r="H15" i="12"/>
  <c r="I15" i="12"/>
  <c r="J15" i="12"/>
  <c r="D16" i="12"/>
  <c r="E16" i="12"/>
  <c r="F16" i="12"/>
  <c r="G16" i="12"/>
  <c r="H16" i="12"/>
  <c r="I16" i="12"/>
  <c r="J16" i="12"/>
  <c r="D17" i="12"/>
  <c r="E17" i="12"/>
  <c r="F17" i="12"/>
  <c r="G17" i="12"/>
  <c r="H17" i="12"/>
  <c r="I17" i="12"/>
  <c r="J17" i="12"/>
  <c r="D18" i="12"/>
  <c r="E18" i="12"/>
  <c r="F18" i="12"/>
  <c r="G18" i="12"/>
  <c r="H18" i="12"/>
  <c r="I18" i="12"/>
  <c r="J18" i="12"/>
  <c r="D19" i="12"/>
  <c r="E19" i="12"/>
  <c r="F19" i="12"/>
  <c r="G19" i="12"/>
  <c r="H19" i="12"/>
  <c r="I19" i="12"/>
  <c r="J19" i="12"/>
  <c r="D20" i="12"/>
  <c r="E20" i="12"/>
  <c r="F20" i="12"/>
  <c r="G20" i="12"/>
  <c r="H20" i="12"/>
  <c r="I20" i="12"/>
  <c r="J20" i="12"/>
  <c r="D21" i="12"/>
  <c r="E21" i="12"/>
  <c r="F21" i="12"/>
  <c r="G21" i="12"/>
  <c r="H21" i="12"/>
  <c r="I21" i="12"/>
  <c r="J21" i="12"/>
  <c r="D22" i="12"/>
  <c r="E22" i="12"/>
  <c r="F22" i="12"/>
  <c r="G22" i="12"/>
  <c r="H22" i="12"/>
  <c r="I22" i="12"/>
  <c r="J22" i="12"/>
  <c r="D23" i="12"/>
  <c r="E23" i="12"/>
  <c r="F23" i="12"/>
  <c r="G23" i="12"/>
  <c r="H23" i="12"/>
  <c r="I23" i="12"/>
  <c r="J23" i="12"/>
  <c r="D24" i="12"/>
  <c r="E24" i="12"/>
  <c r="F24" i="12"/>
  <c r="G24" i="12"/>
  <c r="H24" i="12"/>
  <c r="I24" i="12"/>
  <c r="J24" i="12"/>
  <c r="D25" i="12"/>
  <c r="E25" i="12"/>
  <c r="F25" i="12"/>
  <c r="G25" i="12"/>
  <c r="H25" i="12"/>
  <c r="I25" i="12"/>
  <c r="J25" i="12"/>
  <c r="D26" i="12"/>
  <c r="E26" i="12"/>
  <c r="F26" i="12"/>
  <c r="G26" i="12"/>
  <c r="H26" i="12"/>
  <c r="I26" i="12"/>
  <c r="J26" i="12"/>
  <c r="D27" i="12"/>
  <c r="E27" i="12"/>
  <c r="F27" i="12"/>
  <c r="G27" i="12"/>
  <c r="H27" i="12"/>
  <c r="I27" i="12"/>
  <c r="J27" i="12"/>
  <c r="D9" i="11"/>
  <c r="D8" i="11"/>
  <c r="D7" i="11"/>
  <c r="T14" i="10"/>
  <c r="L10" i="9"/>
  <c r="H6" i="11"/>
  <c r="M39" i="9"/>
  <c r="E41" i="1"/>
  <c r="E38" i="1"/>
  <c r="E37" i="1"/>
  <c r="E36" i="1"/>
  <c r="E42" i="1"/>
  <c r="D29" i="1"/>
  <c r="D28" i="1"/>
  <c r="D18" i="1"/>
  <c r="D14" i="1"/>
  <c r="D15" i="1"/>
  <c r="D16" i="1"/>
  <c r="D13" i="1"/>
  <c r="D8" i="1"/>
  <c r="D9" i="1"/>
  <c r="D10" i="1"/>
  <c r="D7" i="1"/>
  <c r="D5" i="1"/>
  <c r="H29" i="10"/>
  <c r="H28" i="10"/>
  <c r="H27" i="10"/>
  <c r="T28" i="10"/>
  <c r="T27" i="10"/>
  <c r="E40" i="10"/>
  <c r="E37" i="10"/>
  <c r="E36" i="10"/>
  <c r="E35" i="10"/>
  <c r="E41" i="10"/>
  <c r="D17" i="10"/>
  <c r="D15" i="10"/>
  <c r="D14" i="10"/>
  <c r="D13" i="10"/>
  <c r="D12" i="10"/>
  <c r="D9" i="10"/>
  <c r="D8" i="10"/>
  <c r="D7" i="10"/>
  <c r="D5" i="10"/>
  <c r="B3" i="1"/>
  <c r="L10" i="1"/>
  <c r="L11" i="1"/>
  <c r="L30" i="9"/>
  <c r="L29" i="9"/>
  <c r="L28" i="9"/>
  <c r="T15" i="1"/>
  <c r="H9" i="10"/>
  <c r="Q40" i="9"/>
  <c r="M41" i="9"/>
  <c r="M38" i="9"/>
  <c r="M37" i="9"/>
  <c r="M36" i="9"/>
  <c r="L9" i="9"/>
  <c r="L8" i="9"/>
  <c r="L7" i="9"/>
  <c r="L5" i="9"/>
  <c r="M38" i="11"/>
  <c r="M38" i="10"/>
  <c r="M39" i="8"/>
  <c r="M40" i="11"/>
  <c r="M37" i="11"/>
  <c r="M36" i="11"/>
  <c r="M35" i="11"/>
  <c r="I40" i="11"/>
  <c r="I37" i="11"/>
  <c r="I36" i="11"/>
  <c r="I35" i="11"/>
  <c r="E40" i="11"/>
  <c r="E37" i="11"/>
  <c r="E36" i="11"/>
  <c r="E35" i="11"/>
  <c r="U40" i="10"/>
  <c r="U37" i="10"/>
  <c r="U36" i="10"/>
  <c r="U35" i="10"/>
  <c r="Q40" i="10"/>
  <c r="Q37" i="10"/>
  <c r="Q35" i="10"/>
  <c r="Q36" i="10"/>
  <c r="Q41" i="10"/>
  <c r="M35" i="10"/>
  <c r="M36" i="10"/>
  <c r="M37" i="10"/>
  <c r="M40" i="10"/>
  <c r="M41" i="10"/>
  <c r="I40" i="10"/>
  <c r="I37" i="10"/>
  <c r="I36" i="10"/>
  <c r="I35" i="10"/>
  <c r="I41" i="10"/>
  <c r="U41" i="9"/>
  <c r="U38" i="9"/>
  <c r="U37" i="9"/>
  <c r="U36" i="9"/>
  <c r="Q41" i="9"/>
  <c r="Q38" i="9"/>
  <c r="Q37" i="9"/>
  <c r="Q36" i="9"/>
  <c r="I41" i="9"/>
  <c r="I38" i="9"/>
  <c r="I37" i="9"/>
  <c r="I36" i="9"/>
  <c r="E41" i="9"/>
  <c r="E38" i="9"/>
  <c r="E37" i="9"/>
  <c r="E36" i="9"/>
  <c r="U41" i="8"/>
  <c r="U38" i="8"/>
  <c r="U37" i="8"/>
  <c r="U36" i="8"/>
  <c r="Q41" i="8"/>
  <c r="Q38" i="8"/>
  <c r="Q37" i="8"/>
  <c r="Q36" i="8"/>
  <c r="M41" i="8"/>
  <c r="M38" i="8"/>
  <c r="M37" i="8"/>
  <c r="M36" i="8"/>
  <c r="I41" i="8"/>
  <c r="I38" i="8"/>
  <c r="I37" i="8"/>
  <c r="I36" i="8"/>
  <c r="E41" i="8"/>
  <c r="E38" i="8"/>
  <c r="E37" i="8"/>
  <c r="E36" i="8"/>
  <c r="M39" i="1"/>
  <c r="U41" i="1"/>
  <c r="U38" i="1"/>
  <c r="U37" i="1"/>
  <c r="U36" i="1"/>
  <c r="Q41" i="1"/>
  <c r="Q38" i="1"/>
  <c r="Q37" i="1"/>
  <c r="Q36" i="1"/>
  <c r="M41" i="1"/>
  <c r="M38" i="1"/>
  <c r="M37" i="1"/>
  <c r="M36" i="1"/>
  <c r="I38" i="1"/>
  <c r="I37" i="1"/>
  <c r="I41" i="1"/>
  <c r="I36" i="1"/>
  <c r="U42" i="9"/>
  <c r="E42" i="9"/>
  <c r="I41" i="11"/>
  <c r="E41" i="11"/>
  <c r="U41" i="10"/>
  <c r="I42" i="9"/>
  <c r="I42" i="8"/>
  <c r="U42" i="1"/>
  <c r="Q42" i="9"/>
  <c r="M42" i="9"/>
  <c r="M41" i="11"/>
  <c r="U42" i="8"/>
  <c r="Q42" i="8"/>
  <c r="M42" i="8"/>
  <c r="E42" i="8"/>
  <c r="Q42" i="1"/>
  <c r="M42" i="1"/>
  <c r="L23" i="1"/>
  <c r="I42" i="1"/>
  <c r="T9" i="9"/>
  <c r="L8" i="8"/>
  <c r="L9" i="8"/>
  <c r="L10" i="8"/>
  <c r="L11" i="8"/>
  <c r="L7" i="8"/>
  <c r="L5" i="8"/>
  <c r="D10" i="9"/>
  <c r="D9" i="9"/>
  <c r="D8" i="9"/>
  <c r="D7" i="9"/>
  <c r="L12" i="8"/>
  <c r="P15" i="8"/>
  <c r="P14" i="8"/>
  <c r="P13" i="8"/>
  <c r="P12" i="8"/>
  <c r="L30" i="8"/>
  <c r="L29" i="8"/>
  <c r="L28" i="8"/>
  <c r="L27" i="8"/>
  <c r="D10" i="8"/>
  <c r="P9" i="1"/>
  <c r="P8" i="1"/>
  <c r="T29" i="9"/>
  <c r="T28" i="9"/>
  <c r="T18" i="9"/>
  <c r="T15" i="9"/>
  <c r="T14" i="9"/>
  <c r="T8" i="9"/>
  <c r="T7" i="9"/>
  <c r="T6" i="10"/>
  <c r="D17" i="9"/>
  <c r="T10" i="1"/>
  <c r="H17" i="1"/>
  <c r="F3" i="11"/>
  <c r="B3" i="11"/>
  <c r="R3" i="10"/>
  <c r="N3" i="10"/>
  <c r="J3" i="10"/>
  <c r="F3" i="10"/>
  <c r="B3" i="10"/>
  <c r="R3" i="9"/>
  <c r="N3" i="9"/>
  <c r="J3" i="9"/>
  <c r="F3" i="9"/>
  <c r="B3" i="9"/>
  <c r="R3" i="8"/>
  <c r="N3" i="8"/>
  <c r="J3" i="8"/>
  <c r="F3" i="8"/>
  <c r="B3" i="8"/>
  <c r="R3" i="1"/>
  <c r="N3" i="1"/>
  <c r="J3" i="1"/>
  <c r="F3" i="1"/>
  <c r="P7" i="8"/>
  <c r="P8" i="8"/>
  <c r="P9" i="8"/>
  <c r="P10" i="8"/>
  <c r="D8" i="8"/>
  <c r="D9" i="8"/>
  <c r="D7" i="8"/>
  <c r="T14" i="1"/>
  <c r="T13" i="1"/>
  <c r="P7" i="1"/>
  <c r="H7" i="1"/>
  <c r="H8" i="1"/>
  <c r="H9" i="1"/>
  <c r="P9" i="9"/>
  <c r="L16" i="1"/>
  <c r="L15" i="1"/>
  <c r="L14" i="1"/>
  <c r="L13" i="1"/>
  <c r="L12" i="1"/>
  <c r="H16" i="1"/>
  <c r="H15" i="8"/>
  <c r="P15" i="1"/>
  <c r="T6" i="1"/>
  <c r="D14" i="8"/>
  <c r="H14" i="8"/>
  <c r="H6" i="8"/>
  <c r="D15" i="9"/>
  <c r="D16" i="9"/>
  <c r="P31" i="9"/>
  <c r="H15" i="9"/>
  <c r="P14" i="9"/>
  <c r="P15" i="9"/>
  <c r="P16" i="9"/>
  <c r="H6" i="9"/>
  <c r="P14" i="10"/>
  <c r="P15" i="10"/>
  <c r="P16" i="10"/>
  <c r="H6" i="10"/>
  <c r="D30" i="11"/>
  <c r="H14" i="11"/>
  <c r="H15" i="11"/>
  <c r="D14" i="11"/>
  <c r="D15" i="11"/>
  <c r="D16" i="11"/>
  <c r="H15" i="1"/>
  <c r="H18" i="1"/>
  <c r="H6" i="1"/>
  <c r="H17" i="11"/>
  <c r="H13" i="11"/>
  <c r="H12" i="11"/>
  <c r="H5" i="11"/>
  <c r="D29" i="11"/>
  <c r="D28" i="11"/>
  <c r="D27" i="11"/>
  <c r="D17" i="11"/>
  <c r="D13" i="11"/>
  <c r="D12" i="11"/>
  <c r="D5" i="11"/>
  <c r="T17" i="10"/>
  <c r="T13" i="10"/>
  <c r="T12" i="10"/>
  <c r="T5" i="10"/>
  <c r="P17" i="10"/>
  <c r="P13" i="10"/>
  <c r="P12" i="10"/>
  <c r="P5" i="10"/>
  <c r="L28" i="10"/>
  <c r="L27" i="10"/>
  <c r="L5" i="10"/>
  <c r="H17" i="10"/>
  <c r="H13" i="10"/>
  <c r="H12" i="10"/>
  <c r="H8" i="10"/>
  <c r="H7" i="10"/>
  <c r="H5" i="10"/>
  <c r="P30" i="9"/>
  <c r="P29" i="9"/>
  <c r="P28" i="9"/>
  <c r="P18" i="9"/>
  <c r="P13" i="9"/>
  <c r="P8" i="9"/>
  <c r="P7" i="9"/>
  <c r="P5" i="9"/>
  <c r="H18" i="9"/>
  <c r="H14" i="9"/>
  <c r="H13" i="9"/>
  <c r="H5" i="9"/>
  <c r="D30" i="9"/>
  <c r="D29" i="9"/>
  <c r="D28" i="9"/>
  <c r="D18" i="9"/>
  <c r="D14" i="9"/>
  <c r="D13" i="9"/>
  <c r="D5" i="9"/>
  <c r="T29" i="8"/>
  <c r="T28" i="8"/>
  <c r="T27" i="8"/>
  <c r="T17" i="8"/>
  <c r="T8" i="8"/>
  <c r="T7" i="8"/>
  <c r="P17" i="8"/>
  <c r="P5" i="8"/>
  <c r="H29" i="8"/>
  <c r="H28" i="8"/>
  <c r="H27" i="8"/>
  <c r="H17" i="8"/>
  <c r="H13" i="8"/>
  <c r="H12" i="8"/>
  <c r="H9" i="8"/>
  <c r="H8" i="8"/>
  <c r="H7" i="8"/>
  <c r="H5" i="8"/>
  <c r="D29" i="8"/>
  <c r="D28" i="8"/>
  <c r="D27" i="8"/>
  <c r="D17" i="8"/>
  <c r="D13" i="8"/>
  <c r="D12" i="8"/>
  <c r="D5" i="8"/>
  <c r="T29" i="1"/>
  <c r="T28" i="1"/>
  <c r="T18" i="1"/>
  <c r="T9" i="1"/>
  <c r="T8" i="1"/>
  <c r="T7" i="1"/>
  <c r="T5" i="1"/>
  <c r="P18" i="1"/>
  <c r="P14" i="1"/>
  <c r="P13" i="1"/>
  <c r="P5" i="1"/>
  <c r="L9" i="1"/>
  <c r="L8" i="1"/>
  <c r="L7" i="1"/>
  <c r="L5" i="1"/>
  <c r="H30" i="1"/>
  <c r="H29" i="1"/>
  <c r="H28" i="1"/>
  <c r="H14" i="1"/>
  <c r="H13" i="1"/>
  <c r="H5" i="1"/>
  <c r="S2" i="11"/>
  <c r="S2" i="10"/>
  <c r="S2" i="9"/>
  <c r="S2" i="8"/>
  <c r="S2" i="1"/>
  <c r="L1" i="11"/>
  <c r="L1" i="10"/>
  <c r="L1" i="9"/>
  <c r="L1" i="8"/>
  <c r="P2" i="11"/>
  <c r="L2" i="11"/>
  <c r="A2" i="11"/>
  <c r="A1" i="11"/>
  <c r="P2" i="10"/>
  <c r="L2" i="10"/>
  <c r="A2" i="10"/>
  <c r="A1" i="10"/>
  <c r="P2" i="9"/>
  <c r="L2" i="9"/>
  <c r="A2" i="9"/>
  <c r="A1" i="9"/>
  <c r="P2" i="8"/>
  <c r="L2" i="8"/>
  <c r="A2" i="8"/>
  <c r="A1" i="8"/>
  <c r="P2" i="1"/>
  <c r="L2" i="1"/>
  <c r="A2" i="1"/>
  <c r="L1" i="1"/>
  <c r="A1" i="1"/>
</calcChain>
</file>

<file path=xl/sharedStrings.xml><?xml version="1.0" encoding="utf-8"?>
<sst xmlns="http://schemas.openxmlformats.org/spreadsheetml/2006/main" count="1212" uniqueCount="562">
  <si>
    <t>主食</t>
    <phoneticPr fontId="1" type="noConversion"/>
  </si>
  <si>
    <t>湯</t>
    <phoneticPr fontId="1" type="noConversion"/>
  </si>
  <si>
    <t>日期</t>
    <phoneticPr fontId="1" type="noConversion"/>
  </si>
  <si>
    <t>項目</t>
    <phoneticPr fontId="1" type="noConversion"/>
  </si>
  <si>
    <t>副 食二</t>
    <phoneticPr fontId="1" type="noConversion"/>
  </si>
  <si>
    <t>其他</t>
    <phoneticPr fontId="1" type="noConversion"/>
  </si>
  <si>
    <t>食譜設計</t>
    <phoneticPr fontId="1" type="noConversion"/>
  </si>
  <si>
    <t>校長</t>
    <phoneticPr fontId="1" type="noConversion"/>
  </si>
  <si>
    <t>水果</t>
    <phoneticPr fontId="1" type="noConversion"/>
  </si>
  <si>
    <t>副 食四</t>
    <phoneticPr fontId="1" type="noConversion"/>
  </si>
  <si>
    <t>其他</t>
  </si>
  <si>
    <t>營養供應比例</t>
    <phoneticPr fontId="1" type="noConversion"/>
  </si>
  <si>
    <t>年級</t>
    <phoneticPr fontId="1" type="noConversion"/>
  </si>
  <si>
    <t>＊午餐小叮嚀：</t>
    <phoneticPr fontId="1" type="noConversion"/>
  </si>
  <si>
    <t>副 食三</t>
    <phoneticPr fontId="1" type="noConversion"/>
  </si>
  <si>
    <t>時蔬青菜</t>
    <phoneticPr fontId="1" type="noConversion"/>
  </si>
  <si>
    <t>副食三青菜每週不可供應重覆品項</t>
    <phoneticPr fontId="1" type="noConversion"/>
  </si>
  <si>
    <t>(範例:地瓜葉、青江菜、菠菜、綠花椰菜、油菜)</t>
    <phoneticPr fontId="1" type="noConversion"/>
  </si>
  <si>
    <t>(範例:高麗菜、大白菜、小白菜、白花椰菜)</t>
    <phoneticPr fontId="1" type="noConversion"/>
  </si>
  <si>
    <t>(範例:高麗菜、大白菜、小白菜)</t>
    <phoneticPr fontId="1" type="noConversion"/>
  </si>
  <si>
    <t>＊請午餐執行秘書於學期期間每月20日前，將下個月菜單送至學校及視導區營養師處，進行菜單審查。</t>
    <phoneticPr fontId="1" type="noConversion"/>
  </si>
  <si>
    <t>執行秘書</t>
    <phoneticPr fontId="1" type="noConversion"/>
  </si>
  <si>
    <t>乳品類(份)</t>
    <phoneticPr fontId="1" type="noConversion"/>
  </si>
  <si>
    <t>食材</t>
    <phoneticPr fontId="1" type="noConversion"/>
  </si>
  <si>
    <t>油脂與堅果種子類(份)</t>
    <phoneticPr fontId="1" type="noConversion"/>
  </si>
  <si>
    <t>星期一</t>
    <phoneticPr fontId="1" type="noConversion"/>
  </si>
  <si>
    <t>星期二</t>
    <phoneticPr fontId="1" type="noConversion"/>
  </si>
  <si>
    <t>星期三</t>
    <phoneticPr fontId="1" type="noConversion"/>
  </si>
  <si>
    <t>星期四</t>
    <phoneticPr fontId="1" type="noConversion"/>
  </si>
  <si>
    <t>星期五</t>
    <phoneticPr fontId="1" type="noConversion"/>
  </si>
  <si>
    <t>學校採購量(kg)</t>
    <phoneticPr fontId="1" type="noConversion"/>
  </si>
  <si>
    <t>學校採購量(kg)</t>
    <phoneticPr fontId="1" type="noConversion"/>
  </si>
  <si>
    <t>副 食一</t>
    <phoneticPr fontId="1" type="noConversion"/>
  </si>
  <si>
    <t>蔬菜類(份)</t>
    <phoneticPr fontId="1" type="noConversion"/>
  </si>
  <si>
    <t>蔬菜類(份)</t>
    <phoneticPr fontId="1" type="noConversion"/>
  </si>
  <si>
    <t>水果類(份)</t>
    <phoneticPr fontId="1" type="noConversion"/>
  </si>
  <si>
    <t>水果類(份)</t>
    <phoneticPr fontId="1" type="noConversion"/>
  </si>
  <si>
    <t>熱量(大卡)</t>
    <phoneticPr fontId="1" type="noConversion"/>
  </si>
  <si>
    <t>熱量(大卡)</t>
    <phoneticPr fontId="1" type="noConversion"/>
  </si>
  <si>
    <t>每人(g)</t>
    <phoneticPr fontId="1" type="noConversion"/>
  </si>
  <si>
    <t>蔬菜類(份)</t>
    <phoneticPr fontId="1" type="noConversion"/>
  </si>
  <si>
    <t>水果類(份)</t>
    <phoneticPr fontId="1" type="noConversion"/>
  </si>
  <si>
    <t>熱量(大卡)</t>
    <phoneticPr fontId="1" type="noConversion"/>
  </si>
  <si>
    <t>食材供應商：西台餐廳</t>
    <phoneticPr fontId="1" type="noConversion"/>
  </si>
  <si>
    <t>電話：08-7792135</t>
    <phoneticPr fontId="1" type="noConversion"/>
  </si>
  <si>
    <t>本校/園一律使用國產豬、牛肉食材</t>
    <phoneticPr fontId="1" type="noConversion"/>
  </si>
  <si>
    <t>(修訂)</t>
    <phoneticPr fontId="1" type="noConversion"/>
  </si>
  <si>
    <t>附餐</t>
    <phoneticPr fontId="1" type="noConversion"/>
  </si>
  <si>
    <t>菜名/烹調法</t>
    <phoneticPr fontId="1" type="noConversion"/>
  </si>
  <si>
    <t>全榖雜糧類(份)</t>
    <phoneticPr fontId="1" type="noConversion"/>
  </si>
  <si>
    <t>全榖雜糧類(份)</t>
    <phoneticPr fontId="1" type="noConversion"/>
  </si>
  <si>
    <t>全榖雜糧類(份)</t>
    <phoneticPr fontId="1" type="noConversion"/>
  </si>
  <si>
    <t>全榖雜糧類(份)</t>
    <phoneticPr fontId="1" type="noConversion"/>
  </si>
  <si>
    <t>豆魚蛋肉類(份)</t>
    <phoneticPr fontId="1" type="noConversion"/>
  </si>
  <si>
    <t>豆魚蛋肉類(份)</t>
    <phoneticPr fontId="1" type="noConversion"/>
  </si>
  <si>
    <t>豆魚蛋肉類(份)</t>
    <phoneticPr fontId="1" type="noConversion"/>
  </si>
  <si>
    <t>豆魚蛋肉類(份)</t>
    <phoneticPr fontId="1" type="noConversion"/>
  </si>
  <si>
    <t>5</t>
    <phoneticPr fontId="1" type="noConversion"/>
  </si>
  <si>
    <t>修訂</t>
    <phoneticPr fontId="1" type="noConversion"/>
  </si>
  <si>
    <t>白米飯</t>
    <phoneticPr fontId="1" type="noConversion"/>
  </si>
  <si>
    <t>白米</t>
    <phoneticPr fontId="1" type="noConversion"/>
  </si>
  <si>
    <t>12</t>
    <phoneticPr fontId="1" type="noConversion"/>
  </si>
  <si>
    <t>蒜仁</t>
    <phoneticPr fontId="1" type="noConversion"/>
  </si>
  <si>
    <t>6</t>
    <phoneticPr fontId="1" type="noConversion"/>
  </si>
  <si>
    <t>雞蛋</t>
    <phoneticPr fontId="1" type="noConversion"/>
  </si>
  <si>
    <t>高麗菜</t>
    <phoneticPr fontId="1" type="noConversion"/>
  </si>
  <si>
    <t>10</t>
    <phoneticPr fontId="1" type="noConversion"/>
  </si>
  <si>
    <t>15</t>
    <phoneticPr fontId="1" type="noConversion"/>
  </si>
  <si>
    <t>副食三青菜每週不可供應重覆品項</t>
    <phoneticPr fontId="1" type="noConversion"/>
  </si>
  <si>
    <t>紫菜蛋花湯</t>
    <phoneticPr fontId="1" type="noConversion"/>
  </si>
  <si>
    <t>其他</t>
    <phoneticPr fontId="1" type="noConversion"/>
  </si>
  <si>
    <t>水果</t>
    <phoneticPr fontId="1" type="noConversion"/>
  </si>
  <si>
    <t>附餐</t>
    <phoneticPr fontId="1" type="noConversion"/>
  </si>
  <si>
    <t>6</t>
    <phoneticPr fontId="1" type="noConversion"/>
  </si>
  <si>
    <t>1.2</t>
    <phoneticPr fontId="1" type="noConversion"/>
  </si>
  <si>
    <t>0.6</t>
    <phoneticPr fontId="1" type="noConversion"/>
  </si>
  <si>
    <t>排骨</t>
    <phoneticPr fontId="1" type="noConversion"/>
  </si>
  <si>
    <t>10</t>
    <phoneticPr fontId="1" type="noConversion"/>
  </si>
  <si>
    <t>魚丸</t>
    <phoneticPr fontId="1" type="noConversion"/>
  </si>
  <si>
    <t>18</t>
    <phoneticPr fontId="1" type="noConversion"/>
  </si>
  <si>
    <t>冬瓜</t>
    <phoneticPr fontId="1" type="noConversion"/>
  </si>
  <si>
    <t>冬瓜排骨湯</t>
    <phoneticPr fontId="1" type="noConversion"/>
  </si>
  <si>
    <t>20</t>
    <phoneticPr fontId="1" type="noConversion"/>
  </si>
  <si>
    <t>白蘿蔔</t>
    <phoneticPr fontId="1" type="noConversion"/>
  </si>
  <si>
    <t>白蘿蔔魚丸湯</t>
    <phoneticPr fontId="1" type="noConversion"/>
  </si>
  <si>
    <t>25</t>
    <phoneticPr fontId="1" type="noConversion"/>
  </si>
  <si>
    <t>湯</t>
    <phoneticPr fontId="1" type="noConversion"/>
  </si>
  <si>
    <t>50</t>
    <phoneticPr fontId="1" type="noConversion"/>
  </si>
  <si>
    <t>3</t>
    <phoneticPr fontId="1" type="noConversion"/>
  </si>
  <si>
    <t>肉絲</t>
  </si>
  <si>
    <t>10</t>
    <phoneticPr fontId="1" type="noConversion"/>
  </si>
  <si>
    <t>鮮香菇</t>
  </si>
  <si>
    <t>0.9</t>
    <phoneticPr fontId="1" type="noConversion"/>
  </si>
  <si>
    <t>蒜仁</t>
    <phoneticPr fontId="1" type="noConversion"/>
  </si>
  <si>
    <t>紅蘿蔔</t>
  </si>
  <si>
    <t>3</t>
    <phoneticPr fontId="1" type="noConversion"/>
  </si>
  <si>
    <t>紅蘿蔔</t>
    <phoneticPr fontId="1" type="noConversion"/>
  </si>
  <si>
    <t>40</t>
    <phoneticPr fontId="1" type="noConversion"/>
  </si>
  <si>
    <t>大白菜</t>
  </si>
  <si>
    <t>絞肉</t>
    <phoneticPr fontId="1" type="noConversion"/>
  </si>
  <si>
    <t>30</t>
    <phoneticPr fontId="1" type="noConversion"/>
  </si>
  <si>
    <t>蝦米</t>
  </si>
  <si>
    <t>開陽白菜</t>
    <phoneticPr fontId="1" type="noConversion"/>
  </si>
  <si>
    <t>玉米</t>
    <phoneticPr fontId="1" type="noConversion"/>
  </si>
  <si>
    <t>副 食二</t>
    <phoneticPr fontId="1" type="noConversion"/>
  </si>
  <si>
    <t>0.5</t>
    <phoneticPr fontId="1" type="noConversion"/>
  </si>
  <si>
    <t>蒜頭</t>
    <phoneticPr fontId="1" type="noConversion"/>
  </si>
  <si>
    <t>20</t>
    <phoneticPr fontId="1" type="noConversion"/>
  </si>
  <si>
    <t>55</t>
    <phoneticPr fontId="1" type="noConversion"/>
  </si>
  <si>
    <t>雞腿肉</t>
    <phoneticPr fontId="1" type="noConversion"/>
  </si>
  <si>
    <t>蒜頭雞</t>
    <phoneticPr fontId="1" type="noConversion"/>
  </si>
  <si>
    <t>豬肉絲</t>
    <phoneticPr fontId="1" type="noConversion"/>
  </si>
  <si>
    <t>副 食一</t>
    <phoneticPr fontId="1" type="noConversion"/>
  </si>
  <si>
    <t>糙米飯</t>
    <phoneticPr fontId="1" type="noConversion"/>
  </si>
  <si>
    <t>白米</t>
    <phoneticPr fontId="1" type="noConversion"/>
  </si>
  <si>
    <t>白米飯</t>
    <phoneticPr fontId="1" type="noConversion"/>
  </si>
  <si>
    <t>白米飯</t>
    <phoneticPr fontId="1" type="noConversion"/>
  </si>
  <si>
    <t>糙米飯</t>
    <phoneticPr fontId="1" type="noConversion"/>
  </si>
  <si>
    <t>主食</t>
    <phoneticPr fontId="1" type="noConversion"/>
  </si>
  <si>
    <t>其他</t>
    <phoneticPr fontId="1" type="noConversion"/>
  </si>
  <si>
    <t>水果</t>
    <phoneticPr fontId="1" type="noConversion"/>
  </si>
  <si>
    <t>附餐</t>
    <phoneticPr fontId="1" type="noConversion"/>
  </si>
  <si>
    <t>5</t>
    <phoneticPr fontId="1" type="noConversion"/>
  </si>
  <si>
    <t>肉絲</t>
    <phoneticPr fontId="1" type="noConversion"/>
  </si>
  <si>
    <t>大骨</t>
    <phoneticPr fontId="1" type="noConversion"/>
  </si>
  <si>
    <t>生香菇</t>
    <phoneticPr fontId="1" type="noConversion"/>
  </si>
  <si>
    <t>筍絲</t>
    <phoneticPr fontId="1" type="noConversion"/>
  </si>
  <si>
    <t>筍絲香菇湯</t>
    <phoneticPr fontId="1" type="noConversion"/>
  </si>
  <si>
    <t>湯</t>
    <phoneticPr fontId="1" type="noConversion"/>
  </si>
  <si>
    <t>0.3</t>
    <phoneticPr fontId="1" type="noConversion"/>
  </si>
  <si>
    <t>0.6</t>
    <phoneticPr fontId="1" type="noConversion"/>
  </si>
  <si>
    <t>副 食二</t>
    <phoneticPr fontId="1" type="noConversion"/>
  </si>
  <si>
    <t>9</t>
    <phoneticPr fontId="1" type="noConversion"/>
  </si>
  <si>
    <t>豬絞肉</t>
    <phoneticPr fontId="1" type="noConversion"/>
  </si>
  <si>
    <t>副 食一</t>
    <phoneticPr fontId="1" type="noConversion"/>
  </si>
  <si>
    <t>主食</t>
    <phoneticPr fontId="1" type="noConversion"/>
  </si>
  <si>
    <t>6</t>
    <phoneticPr fontId="1" type="noConversion"/>
  </si>
  <si>
    <t>豆腐</t>
    <phoneticPr fontId="1" type="noConversion"/>
  </si>
  <si>
    <t>豬大骨</t>
    <phoneticPr fontId="1" type="noConversion"/>
  </si>
  <si>
    <t>金針菇</t>
    <phoneticPr fontId="1" type="noConversion"/>
  </si>
  <si>
    <t>味噌</t>
    <phoneticPr fontId="1" type="noConversion"/>
  </si>
  <si>
    <t>大骨</t>
    <phoneticPr fontId="1" type="noConversion"/>
  </si>
  <si>
    <t>柴魚</t>
    <phoneticPr fontId="1" type="noConversion"/>
  </si>
  <si>
    <t>紫菜</t>
    <phoneticPr fontId="1" type="noConversion"/>
  </si>
  <si>
    <t>白蘿蔔</t>
    <phoneticPr fontId="1" type="noConversion"/>
  </si>
  <si>
    <t>湯</t>
    <phoneticPr fontId="1" type="noConversion"/>
  </si>
  <si>
    <t>35</t>
    <phoneticPr fontId="1" type="noConversion"/>
  </si>
  <si>
    <t>雞肉</t>
    <phoneticPr fontId="1" type="noConversion"/>
  </si>
  <si>
    <t>副 食一</t>
    <phoneticPr fontId="1" type="noConversion"/>
  </si>
  <si>
    <t>白米</t>
    <phoneticPr fontId="1" type="noConversion"/>
  </si>
  <si>
    <t>米食</t>
    <phoneticPr fontId="1" type="noConversion"/>
  </si>
  <si>
    <t>味噌豆腐湯</t>
    <phoneticPr fontId="1" type="noConversion"/>
  </si>
  <si>
    <t>開陽白菜</t>
    <phoneticPr fontId="1" type="noConversion"/>
  </si>
  <si>
    <t>香菇</t>
    <phoneticPr fontId="1" type="noConversion"/>
  </si>
  <si>
    <t>白蘿蔔</t>
    <phoneticPr fontId="1" type="noConversion"/>
  </si>
  <si>
    <t>蘿蔔玉米湯</t>
    <phoneticPr fontId="1" type="noConversion"/>
  </si>
  <si>
    <t>2</t>
    <phoneticPr fontId="1" type="noConversion"/>
  </si>
  <si>
    <t>芹菜</t>
    <phoneticPr fontId="1" type="noConversion"/>
  </si>
  <si>
    <t>胡蘿蔔</t>
    <phoneticPr fontId="1" type="noConversion"/>
  </si>
  <si>
    <t>薑片</t>
    <phoneticPr fontId="1" type="noConversion"/>
  </si>
  <si>
    <t>鮮魚</t>
    <phoneticPr fontId="1" type="noConversion"/>
  </si>
  <si>
    <t>雞腿肉</t>
    <phoneticPr fontId="1" type="noConversion"/>
  </si>
  <si>
    <t>麻油雞</t>
    <phoneticPr fontId="1" type="noConversion"/>
  </si>
  <si>
    <t>28</t>
    <phoneticPr fontId="1" type="noConversion"/>
  </si>
  <si>
    <t>什錦飯湯</t>
    <phoneticPr fontId="1" type="noConversion"/>
  </si>
  <si>
    <t>燕麥</t>
    <phoneticPr fontId="1" type="noConversion"/>
  </si>
  <si>
    <t>燕麥飯</t>
    <phoneticPr fontId="1" type="noConversion"/>
  </si>
  <si>
    <t>50</t>
    <phoneticPr fontId="1" type="noConversion"/>
  </si>
  <si>
    <t>＊數量：請填寫每人攝取重量(克)、數量….等。</t>
    <phoneticPr fontId="1" type="noConversion"/>
  </si>
  <si>
    <t>三杯雞</t>
    <phoneticPr fontId="1" type="noConversion"/>
  </si>
  <si>
    <t>薑</t>
    <phoneticPr fontId="1" type="noConversion"/>
  </si>
  <si>
    <t>蒜仁</t>
    <phoneticPr fontId="1" type="noConversion"/>
  </si>
  <si>
    <t>筍絲大骨湯</t>
    <phoneticPr fontId="1" type="noConversion"/>
  </si>
  <si>
    <t>紅燒雞肉</t>
    <phoneticPr fontId="1" type="noConversion"/>
  </si>
  <si>
    <t>＊數量：請填寫每人攝取重量(克)、數量….等。</t>
    <phoneticPr fontId="1" type="noConversion"/>
  </si>
  <si>
    <t>＊數量：請填寫每人攝取重量(克)、數量….等。</t>
    <phoneticPr fontId="1" type="noConversion"/>
  </si>
  <si>
    <t>白米</t>
    <phoneticPr fontId="1" type="noConversion"/>
  </si>
  <si>
    <t>1</t>
    <phoneticPr fontId="1" type="noConversion"/>
  </si>
  <si>
    <t>白蘿蔔</t>
    <phoneticPr fontId="1" type="noConversion"/>
  </si>
  <si>
    <t>玉米</t>
    <phoneticPr fontId="1" type="noConversion"/>
  </si>
  <si>
    <t>大骨</t>
    <phoneticPr fontId="1" type="noConversion"/>
  </si>
  <si>
    <t>糙米飯</t>
    <phoneticPr fontId="1" type="noConversion"/>
  </si>
  <si>
    <t>白米</t>
    <phoneticPr fontId="1" type="noConversion"/>
  </si>
  <si>
    <t>糙米</t>
    <phoneticPr fontId="1" type="noConversion"/>
  </si>
  <si>
    <t>洋蔥</t>
    <phoneticPr fontId="1" type="noConversion"/>
  </si>
  <si>
    <t>雞蛋</t>
    <phoneticPr fontId="1" type="noConversion"/>
  </si>
  <si>
    <t>20</t>
    <phoneticPr fontId="1" type="noConversion"/>
  </si>
  <si>
    <t>3</t>
    <phoneticPr fontId="1" type="noConversion"/>
  </si>
  <si>
    <t>大黃瓜</t>
    <phoneticPr fontId="1" type="noConversion"/>
  </si>
  <si>
    <t>5</t>
    <phoneticPr fontId="1" type="noConversion"/>
  </si>
  <si>
    <t>55</t>
    <phoneticPr fontId="1" type="noConversion"/>
  </si>
  <si>
    <t>九層塔</t>
    <phoneticPr fontId="1" type="noConversion"/>
  </si>
  <si>
    <t>金針菇炒蛋</t>
    <phoneticPr fontId="1" type="noConversion"/>
  </si>
  <si>
    <t>芋頭包</t>
    <phoneticPr fontId="1" type="noConversion"/>
  </si>
  <si>
    <t>燴大黃瓜</t>
    <phoneticPr fontId="1" type="noConversion"/>
  </si>
  <si>
    <t>大黃瓜</t>
    <phoneticPr fontId="1" type="noConversion"/>
  </si>
  <si>
    <t>豬肉絲</t>
    <phoneticPr fontId="1" type="noConversion"/>
  </si>
  <si>
    <t>木耳</t>
    <phoneticPr fontId="1" type="noConversion"/>
  </si>
  <si>
    <t>50</t>
    <phoneticPr fontId="1" type="noConversion"/>
  </si>
  <si>
    <t>蒜仁</t>
    <phoneticPr fontId="1" type="noConversion"/>
  </si>
  <si>
    <t>0.6</t>
    <phoneticPr fontId="1" type="noConversion"/>
  </si>
  <si>
    <t>糙米</t>
    <phoneticPr fontId="1" type="noConversion"/>
  </si>
  <si>
    <t>白米</t>
    <phoneticPr fontId="1" type="noConversion"/>
  </si>
  <si>
    <t>白米</t>
    <phoneticPr fontId="1" type="noConversion"/>
  </si>
  <si>
    <t>糙米</t>
    <phoneticPr fontId="1" type="noConversion"/>
  </si>
  <si>
    <t>雞蛋</t>
    <phoneticPr fontId="10" type="noConversion"/>
  </si>
  <si>
    <t>香菇蒸蛋</t>
    <phoneticPr fontId="1" type="noConversion"/>
  </si>
  <si>
    <t>雞蛋</t>
    <phoneticPr fontId="1" type="noConversion"/>
  </si>
  <si>
    <t>生香菇</t>
    <phoneticPr fontId="1" type="noConversion"/>
  </si>
  <si>
    <t>紅蘿蔔絲</t>
    <phoneticPr fontId="1" type="noConversion"/>
  </si>
  <si>
    <t>雞腿肉</t>
    <phoneticPr fontId="1" type="noConversion"/>
  </si>
  <si>
    <t>柴魚味噌豆腐湯</t>
    <phoneticPr fontId="1" type="noConversion"/>
  </si>
  <si>
    <t>小魚乾</t>
    <phoneticPr fontId="1" type="noConversion"/>
  </si>
  <si>
    <t>鮮奶</t>
    <phoneticPr fontId="1" type="noConversion"/>
  </si>
  <si>
    <t>咕咾肉</t>
    <phoneticPr fontId="1" type="noConversion"/>
  </si>
  <si>
    <t>肉丁</t>
    <phoneticPr fontId="1" type="noConversion"/>
  </si>
  <si>
    <t>鳳梨</t>
    <phoneticPr fontId="1" type="noConversion"/>
  </si>
  <si>
    <t>彩椒杏鮑菇</t>
    <phoneticPr fontId="1" type="noConversion"/>
  </si>
  <si>
    <t>杏鮑菇</t>
    <phoneticPr fontId="1" type="noConversion"/>
  </si>
  <si>
    <t>生香菇</t>
    <phoneticPr fontId="1" type="noConversion"/>
  </si>
  <si>
    <t>彩椒</t>
    <phoneticPr fontId="1" type="noConversion"/>
  </si>
  <si>
    <t>花椰菜</t>
    <phoneticPr fontId="1" type="noConversion"/>
  </si>
  <si>
    <t>12</t>
    <phoneticPr fontId="1" type="noConversion"/>
  </si>
  <si>
    <t>6</t>
    <phoneticPr fontId="1" type="noConversion"/>
  </si>
  <si>
    <t>15</t>
    <phoneticPr fontId="1" type="noConversion"/>
  </si>
  <si>
    <t>8</t>
    <phoneticPr fontId="1" type="noConversion"/>
  </si>
  <si>
    <t>6</t>
    <phoneticPr fontId="1" type="noConversion"/>
  </si>
  <si>
    <t>30</t>
    <phoneticPr fontId="1" type="noConversion"/>
  </si>
  <si>
    <t>36</t>
    <phoneticPr fontId="1" type="noConversion"/>
  </si>
  <si>
    <t>3</t>
    <phoneticPr fontId="1" type="noConversion"/>
  </si>
  <si>
    <t>黃瓜大骨湯</t>
    <phoneticPr fontId="1" type="noConversion"/>
  </si>
  <si>
    <t>有機青菜</t>
    <phoneticPr fontId="1" type="noConversion"/>
  </si>
  <si>
    <t>有機青菜</t>
    <phoneticPr fontId="1" type="noConversion"/>
  </si>
  <si>
    <t>有機青菜</t>
    <phoneticPr fontId="1" type="noConversion"/>
  </si>
  <si>
    <t>1</t>
    <phoneticPr fontId="1" type="noConversion"/>
  </si>
  <si>
    <t>蔬菜</t>
    <phoneticPr fontId="1" type="noConversion"/>
  </si>
  <si>
    <t>蔬菜</t>
    <phoneticPr fontId="1" type="noConversion"/>
  </si>
  <si>
    <t>蔬菜</t>
    <phoneticPr fontId="1" type="noConversion"/>
  </si>
  <si>
    <t>蔬菜</t>
    <phoneticPr fontId="1" type="noConversion"/>
  </si>
  <si>
    <t>蔬菜</t>
    <phoneticPr fontId="1" type="noConversion"/>
  </si>
  <si>
    <t>蔬菜</t>
    <phoneticPr fontId="1" type="noConversion"/>
  </si>
  <si>
    <t>蔬菜</t>
    <phoneticPr fontId="1" type="noConversion"/>
  </si>
  <si>
    <t>蔬菜</t>
    <phoneticPr fontId="1" type="noConversion"/>
  </si>
  <si>
    <t>紅蘿蔔</t>
    <phoneticPr fontId="1" type="noConversion"/>
  </si>
  <si>
    <t>3</t>
    <phoneticPr fontId="1" type="noConversion"/>
  </si>
  <si>
    <t>130</t>
    <phoneticPr fontId="1" type="noConversion"/>
  </si>
  <si>
    <t>豬腳</t>
    <phoneticPr fontId="1" type="noConversion"/>
  </si>
  <si>
    <t>肉丁</t>
    <phoneticPr fontId="1" type="noConversion"/>
  </si>
  <si>
    <t>炒雙花</t>
    <phoneticPr fontId="1" type="noConversion"/>
  </si>
  <si>
    <t>青花菜</t>
    <phoneticPr fontId="1" type="noConversion"/>
  </si>
  <si>
    <t>紅蘿蔔</t>
    <phoneticPr fontId="1" type="noConversion"/>
  </si>
  <si>
    <t>18</t>
    <phoneticPr fontId="1" type="noConversion"/>
  </si>
  <si>
    <t>18</t>
    <phoneticPr fontId="1" type="noConversion"/>
  </si>
  <si>
    <t>麵輪</t>
    <phoneticPr fontId="1" type="noConversion"/>
  </si>
  <si>
    <t>9</t>
    <phoneticPr fontId="1" type="noConversion"/>
  </si>
  <si>
    <t>蘿蔔魚九湯</t>
    <phoneticPr fontId="1" type="noConversion"/>
  </si>
  <si>
    <t>魚丸</t>
    <phoneticPr fontId="1" type="noConversion"/>
  </si>
  <si>
    <t>豆腐</t>
    <phoneticPr fontId="1" type="noConversion"/>
  </si>
  <si>
    <t>魷魚丸</t>
    <phoneticPr fontId="1" type="noConversion"/>
  </si>
  <si>
    <t>魷魚丸</t>
    <phoneticPr fontId="1" type="noConversion"/>
  </si>
  <si>
    <t>黑輪</t>
    <phoneticPr fontId="1" type="noConversion"/>
  </si>
  <si>
    <t>綠豆薏仁湯</t>
    <phoneticPr fontId="1" type="noConversion"/>
  </si>
  <si>
    <t>綠豆</t>
    <phoneticPr fontId="1" type="noConversion"/>
  </si>
  <si>
    <t>薏仁</t>
    <phoneticPr fontId="1" type="noConversion"/>
  </si>
  <si>
    <t>3</t>
    <phoneticPr fontId="1" type="noConversion"/>
  </si>
  <si>
    <t>紅蘿蔔</t>
    <phoneticPr fontId="10" type="noConversion"/>
  </si>
  <si>
    <t>沙茶肉絲</t>
    <phoneticPr fontId="1" type="noConversion"/>
  </si>
  <si>
    <t>豬柳條</t>
    <phoneticPr fontId="1" type="noConversion"/>
  </si>
  <si>
    <t>蒜末</t>
    <phoneticPr fontId="1" type="noConversion"/>
  </si>
  <si>
    <t>油菜</t>
    <phoneticPr fontId="1" type="noConversion"/>
  </si>
  <si>
    <t>沙茶醬</t>
    <phoneticPr fontId="1" type="noConversion"/>
  </si>
  <si>
    <t>薑片</t>
    <phoneticPr fontId="10" type="noConversion"/>
  </si>
  <si>
    <t>雞腿肉</t>
    <phoneticPr fontId="11" type="noConversion"/>
  </si>
  <si>
    <t>軟骨丁</t>
    <phoneticPr fontId="1" type="noConversion"/>
  </si>
  <si>
    <t>小肉丁</t>
    <phoneticPr fontId="1" type="noConversion"/>
  </si>
  <si>
    <t>蒜仁</t>
    <phoneticPr fontId="1" type="noConversion"/>
  </si>
  <si>
    <t>21</t>
    <phoneticPr fontId="1" type="noConversion"/>
  </si>
  <si>
    <t>乾香菇</t>
    <phoneticPr fontId="10" type="noConversion"/>
  </si>
  <si>
    <t>55</t>
    <phoneticPr fontId="1" type="noConversion"/>
  </si>
  <si>
    <t>0.6</t>
    <phoneticPr fontId="1" type="noConversion"/>
  </si>
  <si>
    <t>1</t>
    <phoneticPr fontId="1" type="noConversion"/>
  </si>
  <si>
    <t>50</t>
    <phoneticPr fontId="1" type="noConversion"/>
  </si>
  <si>
    <t>30</t>
    <phoneticPr fontId="1" type="noConversion"/>
  </si>
  <si>
    <t>20</t>
    <phoneticPr fontId="1" type="noConversion"/>
  </si>
  <si>
    <t>30</t>
    <phoneticPr fontId="1" type="noConversion"/>
  </si>
  <si>
    <t>3</t>
    <phoneticPr fontId="1" type="noConversion"/>
  </si>
  <si>
    <t>一</t>
    <phoneticPr fontId="1" type="noConversion"/>
  </si>
  <si>
    <t>三</t>
    <phoneticPr fontId="1" type="noConversion"/>
  </si>
  <si>
    <t>星期一</t>
    <phoneticPr fontId="1" type="noConversion"/>
  </si>
  <si>
    <t>星期二</t>
  </si>
  <si>
    <t>星期三</t>
  </si>
  <si>
    <t>星期四</t>
  </si>
  <si>
    <t>星期五</t>
  </si>
  <si>
    <t>星期</t>
    <phoneticPr fontId="1" type="noConversion"/>
  </si>
  <si>
    <t>主食</t>
    <phoneticPr fontId="1" type="noConversion"/>
  </si>
  <si>
    <t>副食一</t>
    <phoneticPr fontId="1" type="noConversion"/>
  </si>
  <si>
    <t>副食二</t>
    <phoneticPr fontId="1" type="noConversion"/>
  </si>
  <si>
    <t>副食三</t>
    <phoneticPr fontId="1" type="noConversion"/>
  </si>
  <si>
    <t>副食四</t>
    <phoneticPr fontId="1" type="noConversion"/>
  </si>
  <si>
    <t>二</t>
    <phoneticPr fontId="1" type="noConversion"/>
  </si>
  <si>
    <t>四</t>
    <phoneticPr fontId="1" type="noConversion"/>
  </si>
  <si>
    <t>五</t>
    <phoneticPr fontId="1" type="noConversion"/>
  </si>
  <si>
    <t>第一週</t>
    <phoneticPr fontId="1" type="noConversion"/>
  </si>
  <si>
    <t>第二週</t>
    <phoneticPr fontId="1" type="noConversion"/>
  </si>
  <si>
    <t>第三週</t>
    <phoneticPr fontId="1" type="noConversion"/>
  </si>
  <si>
    <t>第四週</t>
    <phoneticPr fontId="1" type="noConversion"/>
  </si>
  <si>
    <t>第五週</t>
    <phoneticPr fontId="1" type="noConversion"/>
  </si>
  <si>
    <t>蒜仁</t>
    <phoneticPr fontId="1" type="noConversion"/>
  </si>
  <si>
    <t>蒜仁</t>
    <phoneticPr fontId="1" type="noConversion"/>
  </si>
  <si>
    <t>0.6</t>
    <phoneticPr fontId="1" type="noConversion"/>
  </si>
  <si>
    <t>0.6</t>
    <phoneticPr fontId="1" type="noConversion"/>
  </si>
  <si>
    <t>55</t>
    <phoneticPr fontId="1" type="noConversion"/>
  </si>
  <si>
    <t>0.6</t>
    <phoneticPr fontId="1" type="noConversion"/>
  </si>
  <si>
    <t>15</t>
    <phoneticPr fontId="1" type="noConversion"/>
  </si>
  <si>
    <t>50</t>
    <phoneticPr fontId="1" type="noConversion"/>
  </si>
  <si>
    <t>燕麥</t>
    <phoneticPr fontId="1" type="noConversion"/>
  </si>
  <si>
    <t>35</t>
    <phoneticPr fontId="1" type="noConversion"/>
  </si>
  <si>
    <t>(範例:地瓜葉、青江菜、菠菜、綠花椰菜、油菜)</t>
    <phoneticPr fontId="1" type="noConversion"/>
  </si>
  <si>
    <t>時蔬青菜</t>
    <phoneticPr fontId="1" type="noConversion"/>
  </si>
  <si>
    <t>45</t>
    <phoneticPr fontId="1" type="noConversion"/>
  </si>
  <si>
    <t>咖哩雞</t>
    <phoneticPr fontId="1" type="noConversion"/>
  </si>
  <si>
    <t>馬鈴薯</t>
    <phoneticPr fontId="1" type="noConversion"/>
  </si>
  <si>
    <t>48</t>
    <phoneticPr fontId="1" type="noConversion"/>
  </si>
  <si>
    <t>螞蟻上樹</t>
    <phoneticPr fontId="1" type="noConversion"/>
  </si>
  <si>
    <t>冬粉</t>
    <phoneticPr fontId="1" type="noConversion"/>
  </si>
  <si>
    <t>豬絞肉</t>
    <phoneticPr fontId="1" type="noConversion"/>
  </si>
  <si>
    <t>油蔥酥</t>
    <phoneticPr fontId="1" type="noConversion"/>
  </si>
  <si>
    <t>滷麵輪</t>
    <phoneticPr fontId="1" type="noConversion"/>
  </si>
  <si>
    <t>1.2</t>
    <phoneticPr fontId="1" type="noConversion"/>
  </si>
  <si>
    <t>大白菜</t>
    <phoneticPr fontId="1" type="noConversion"/>
  </si>
  <si>
    <t>金針菇</t>
    <phoneticPr fontId="1" type="noConversion"/>
  </si>
  <si>
    <t>5</t>
    <phoneticPr fontId="1" type="noConversion"/>
  </si>
  <si>
    <t>時蔬青菜</t>
    <phoneticPr fontId="1" type="noConversion"/>
  </si>
  <si>
    <t>(範例:地瓜葉、青江菜、菠菜、綠花椰菜、油菜)</t>
    <phoneticPr fontId="1" type="noConversion"/>
  </si>
  <si>
    <t>副食三青菜每週不可供應重覆品項</t>
    <phoneticPr fontId="1" type="noConversion"/>
  </si>
  <si>
    <t>水果</t>
    <phoneticPr fontId="1" type="noConversion"/>
  </si>
  <si>
    <t>其他</t>
    <phoneticPr fontId="1" type="noConversion"/>
  </si>
  <si>
    <t>年級</t>
    <phoneticPr fontId="1" type="noConversion"/>
  </si>
  <si>
    <t>全榖雜糧類(份)</t>
    <phoneticPr fontId="1" type="noConversion"/>
  </si>
  <si>
    <t>豆魚蛋肉類(份)</t>
    <phoneticPr fontId="1" type="noConversion"/>
  </si>
  <si>
    <t>蔬菜類(份)</t>
    <phoneticPr fontId="1" type="noConversion"/>
  </si>
  <si>
    <t>水果類(份)</t>
    <phoneticPr fontId="1" type="noConversion"/>
  </si>
  <si>
    <t>乳品類(份)</t>
    <phoneticPr fontId="1" type="noConversion"/>
  </si>
  <si>
    <t>油脂與堅果種子類(份)</t>
    <phoneticPr fontId="1" type="noConversion"/>
  </si>
  <si>
    <t>熱量(大卡)</t>
    <phoneticPr fontId="1" type="noConversion"/>
  </si>
  <si>
    <t>糙米飯</t>
    <phoneticPr fontId="1" type="noConversion"/>
  </si>
  <si>
    <t>香菇燉雞</t>
    <phoneticPr fontId="1" type="noConversion"/>
  </si>
  <si>
    <t>香菇大黃瓜</t>
    <phoneticPr fontId="1" type="noConversion"/>
  </si>
  <si>
    <t>滷雞翅</t>
    <phoneticPr fontId="1" type="noConversion"/>
  </si>
  <si>
    <t>雞翅</t>
    <phoneticPr fontId="1" type="noConversion"/>
  </si>
  <si>
    <t>80</t>
    <phoneticPr fontId="1" type="noConversion"/>
  </si>
  <si>
    <t>有機蔬菜</t>
    <phoneticPr fontId="1" type="noConversion"/>
  </si>
  <si>
    <t>米食</t>
    <phoneticPr fontId="1" type="noConversion"/>
  </si>
  <si>
    <t>白米</t>
    <phoneticPr fontId="1" type="noConversion"/>
  </si>
  <si>
    <t>豬肉</t>
    <phoneticPr fontId="10" type="noConversion"/>
  </si>
  <si>
    <t>2</t>
    <phoneticPr fontId="1" type="noConversion"/>
  </si>
  <si>
    <t>蒜苗</t>
    <phoneticPr fontId="1" type="noConversion"/>
  </si>
  <si>
    <t>15</t>
    <phoneticPr fontId="1" type="noConversion"/>
  </si>
  <si>
    <t>紅燒排骨</t>
    <phoneticPr fontId="1" type="noConversion"/>
  </si>
  <si>
    <t>大骨</t>
    <phoneticPr fontId="1" type="noConversion"/>
  </si>
  <si>
    <t>豬肉絲</t>
    <phoneticPr fontId="1" type="noConversion"/>
  </si>
  <si>
    <t>黑輪</t>
    <phoneticPr fontId="1" type="noConversion"/>
  </si>
  <si>
    <t>5</t>
    <phoneticPr fontId="1" type="noConversion"/>
  </si>
  <si>
    <t>雞腿丁</t>
    <phoneticPr fontId="10" type="noConversion"/>
  </si>
  <si>
    <t>-</t>
    <phoneticPr fontId="10" type="noConversion"/>
  </si>
  <si>
    <t>玉米粒</t>
    <phoneticPr fontId="10" type="noConversion"/>
  </si>
  <si>
    <t>肉骨茶燒雞</t>
    <phoneticPr fontId="1" type="noConversion"/>
  </si>
  <si>
    <t>金針菇</t>
    <phoneticPr fontId="10" type="noConversion"/>
  </si>
  <si>
    <t>杏鮑菇</t>
    <phoneticPr fontId="10" type="noConversion"/>
  </si>
  <si>
    <t>高麗菜</t>
    <phoneticPr fontId="10" type="noConversion"/>
  </si>
  <si>
    <t>肉骨茶包</t>
    <phoneticPr fontId="10" type="noConversion"/>
  </si>
  <si>
    <t>9包</t>
    <phoneticPr fontId="10" type="noConversion"/>
  </si>
  <si>
    <t>炒粄條</t>
    <phoneticPr fontId="1" type="noConversion"/>
  </si>
  <si>
    <t>豆芽菜</t>
    <phoneticPr fontId="1" type="noConversion"/>
  </si>
  <si>
    <t>韮菜</t>
    <phoneticPr fontId="1" type="noConversion"/>
  </si>
  <si>
    <t>麵輪</t>
    <phoneticPr fontId="1" type="noConversion"/>
  </si>
  <si>
    <t>105</t>
    <phoneticPr fontId="1" type="noConversion"/>
  </si>
  <si>
    <t>24</t>
    <phoneticPr fontId="1" type="noConversion"/>
  </si>
  <si>
    <t>25</t>
    <phoneticPr fontId="1" type="noConversion"/>
  </si>
  <si>
    <t>5</t>
    <phoneticPr fontId="1" type="noConversion"/>
  </si>
  <si>
    <t>20</t>
    <phoneticPr fontId="1" type="noConversion"/>
  </si>
  <si>
    <t>油蔥酥</t>
    <phoneticPr fontId="1" type="noConversion"/>
  </si>
  <si>
    <t>0.2</t>
    <phoneticPr fontId="1" type="noConversion"/>
  </si>
  <si>
    <t>米粄條</t>
    <phoneticPr fontId="1" type="noConversion"/>
  </si>
  <si>
    <t>9</t>
    <phoneticPr fontId="1" type="noConversion"/>
  </si>
  <si>
    <t>水果</t>
    <phoneticPr fontId="1" type="noConversion"/>
  </si>
  <si>
    <t>第1週學生午餐食譜(自設廚房)</t>
    <phoneticPr fontId="1" type="noConversion"/>
  </si>
  <si>
    <t>第2週學生午餐食譜(自設廚房)</t>
  </si>
  <si>
    <t>第3週學生午餐食譜(自設廚房)</t>
  </si>
  <si>
    <t>第4週學生午餐食譜(自設廚房)</t>
  </si>
  <si>
    <t>第5週學生午餐食譜(自設廚房)</t>
  </si>
  <si>
    <t>生香菇</t>
    <phoneticPr fontId="1" type="noConversion"/>
  </si>
  <si>
    <t>3</t>
    <phoneticPr fontId="1" type="noConversion"/>
  </si>
  <si>
    <t>培根</t>
    <phoneticPr fontId="10" type="noConversion"/>
  </si>
  <si>
    <t>紅蘿蔔</t>
    <phoneticPr fontId="1" type="noConversion"/>
  </si>
  <si>
    <t>5</t>
    <phoneticPr fontId="1" type="noConversion"/>
  </si>
  <si>
    <t>3</t>
    <phoneticPr fontId="1" type="noConversion"/>
  </si>
  <si>
    <t>山藥</t>
    <phoneticPr fontId="1" type="noConversion"/>
  </si>
  <si>
    <t>排骨</t>
    <phoneticPr fontId="1" type="noConversion"/>
  </si>
  <si>
    <t>18</t>
    <phoneticPr fontId="1" type="noConversion"/>
  </si>
  <si>
    <t>3</t>
    <phoneticPr fontId="1" type="noConversion"/>
  </si>
  <si>
    <t>香菇</t>
    <phoneticPr fontId="1" type="noConversion"/>
  </si>
  <si>
    <t>山藥排骨湯</t>
    <phoneticPr fontId="1" type="noConversion"/>
  </si>
  <si>
    <t>六</t>
    <phoneticPr fontId="1" type="noConversion"/>
  </si>
  <si>
    <t xml:space="preserve"> 屏東縣東寧.竹田國民小學111年5月</t>
    <phoneticPr fontId="1" type="noConversion"/>
  </si>
  <si>
    <t>50</t>
    <phoneticPr fontId="1" type="noConversion"/>
  </si>
  <si>
    <t>玉米大骨湯</t>
    <phoneticPr fontId="1" type="noConversion"/>
  </si>
  <si>
    <t>10</t>
    <phoneticPr fontId="1" type="noConversion"/>
  </si>
  <si>
    <t>白米飯</t>
    <phoneticPr fontId="1" type="noConversion"/>
  </si>
  <si>
    <t>白米</t>
    <phoneticPr fontId="1" type="noConversion"/>
  </si>
  <si>
    <t>50</t>
    <phoneticPr fontId="1" type="noConversion"/>
  </si>
  <si>
    <t>梅干香菇肉燥</t>
    <phoneticPr fontId="1" type="noConversion"/>
  </si>
  <si>
    <t>豬絞肉</t>
    <phoneticPr fontId="1" type="noConversion"/>
  </si>
  <si>
    <t>油蔥酥</t>
    <phoneticPr fontId="1" type="noConversion"/>
  </si>
  <si>
    <t>梅乾菜</t>
    <phoneticPr fontId="1" type="noConversion"/>
  </si>
  <si>
    <t>蒜仁</t>
    <phoneticPr fontId="1" type="noConversion"/>
  </si>
  <si>
    <t>1.2</t>
    <phoneticPr fontId="1" type="noConversion"/>
  </si>
  <si>
    <t>3</t>
    <phoneticPr fontId="1" type="noConversion"/>
  </si>
  <si>
    <t>0.6</t>
    <phoneticPr fontId="1" type="noConversion"/>
  </si>
  <si>
    <t>什錦白菜</t>
    <phoneticPr fontId="1" type="noConversion"/>
  </si>
  <si>
    <t>大白菜</t>
    <phoneticPr fontId="1" type="noConversion"/>
  </si>
  <si>
    <t>香菇</t>
    <phoneticPr fontId="1" type="noConversion"/>
  </si>
  <si>
    <t>金針菇</t>
    <phoneticPr fontId="1" type="noConversion"/>
  </si>
  <si>
    <t>3</t>
    <phoneticPr fontId="1" type="noConversion"/>
  </si>
  <si>
    <t>5</t>
    <phoneticPr fontId="1" type="noConversion"/>
  </si>
  <si>
    <t>蔬菜</t>
    <phoneticPr fontId="1" type="noConversion"/>
  </si>
  <si>
    <t>紅豆紫米湯</t>
    <phoneticPr fontId="1" type="noConversion"/>
  </si>
  <si>
    <t>紅豆</t>
    <phoneticPr fontId="1" type="noConversion"/>
  </si>
  <si>
    <t>紫米</t>
    <phoneticPr fontId="1" type="noConversion"/>
  </si>
  <si>
    <t>12</t>
    <phoneticPr fontId="1" type="noConversion"/>
  </si>
  <si>
    <t>糙米</t>
    <phoneticPr fontId="1" type="noConversion"/>
  </si>
  <si>
    <t>45</t>
    <phoneticPr fontId="1" type="noConversion"/>
  </si>
  <si>
    <t>5</t>
    <phoneticPr fontId="1" type="noConversion"/>
  </si>
  <si>
    <t>米粄條</t>
    <phoneticPr fontId="1" type="noConversion"/>
  </si>
  <si>
    <t>貢丸</t>
    <phoneticPr fontId="1" type="noConversion"/>
  </si>
  <si>
    <t>客家豬肉</t>
    <phoneticPr fontId="1" type="noConversion"/>
  </si>
  <si>
    <t>玉米炒蛋</t>
    <phoneticPr fontId="1" type="noConversion"/>
  </si>
  <si>
    <t>紅蘿蔔</t>
    <phoneticPr fontId="1" type="noConversion"/>
  </si>
  <si>
    <t>30</t>
    <phoneticPr fontId="1" type="noConversion"/>
  </si>
  <si>
    <t>5</t>
    <phoneticPr fontId="1" type="noConversion"/>
  </si>
  <si>
    <t>培根高麗菜</t>
    <phoneticPr fontId="1" type="noConversion"/>
  </si>
  <si>
    <t>高麗菜</t>
    <phoneticPr fontId="10" type="noConversion"/>
  </si>
  <si>
    <t>4</t>
    <phoneticPr fontId="1" type="noConversion"/>
  </si>
  <si>
    <t>炸黑輪</t>
    <phoneticPr fontId="1" type="noConversion"/>
  </si>
  <si>
    <t>21</t>
    <phoneticPr fontId="1" type="noConversion"/>
  </si>
  <si>
    <t>白菜滷</t>
    <phoneticPr fontId="1" type="noConversion"/>
  </si>
  <si>
    <t>絞肉</t>
    <phoneticPr fontId="1" type="noConversion"/>
  </si>
  <si>
    <t>40</t>
    <phoneticPr fontId="1" type="noConversion"/>
  </si>
  <si>
    <t>米食</t>
    <phoneticPr fontId="1" type="noConversion"/>
  </si>
  <si>
    <t>糯米</t>
    <phoneticPr fontId="1" type="noConversion"/>
  </si>
  <si>
    <t>60</t>
    <phoneticPr fontId="1" type="noConversion"/>
  </si>
  <si>
    <t>油飯</t>
    <phoneticPr fontId="1" type="noConversion"/>
  </si>
  <si>
    <t>乾魷魚</t>
    <phoneticPr fontId="1" type="noConversion"/>
  </si>
  <si>
    <t>乾香菇</t>
    <phoneticPr fontId="1" type="noConversion"/>
  </si>
  <si>
    <t>蝦米</t>
    <phoneticPr fontId="1" type="noConversion"/>
  </si>
  <si>
    <t>豬肉絲</t>
    <phoneticPr fontId="1" type="noConversion"/>
  </si>
  <si>
    <t>1.2</t>
    <phoneticPr fontId="1" type="noConversion"/>
  </si>
  <si>
    <t>30</t>
    <phoneticPr fontId="1" type="noConversion"/>
  </si>
  <si>
    <t>小饅頭</t>
    <phoneticPr fontId="1" type="noConversion"/>
  </si>
  <si>
    <t>家常豆腐</t>
    <phoneticPr fontId="1" type="noConversion"/>
  </si>
  <si>
    <t>豆腐</t>
    <phoneticPr fontId="1" type="noConversion"/>
  </si>
  <si>
    <t>51</t>
    <phoneticPr fontId="1" type="noConversion"/>
  </si>
  <si>
    <t>毛豆炒蛋</t>
    <phoneticPr fontId="1" type="noConversion"/>
  </si>
  <si>
    <t>毛豆</t>
    <phoneticPr fontId="10" type="noConversion"/>
  </si>
  <si>
    <t>紅蘿蔔</t>
    <phoneticPr fontId="10" type="noConversion"/>
  </si>
  <si>
    <t>糙米飯</t>
    <phoneticPr fontId="1" type="noConversion"/>
  </si>
  <si>
    <t>35</t>
    <phoneticPr fontId="1" type="noConversion"/>
  </si>
  <si>
    <t>15</t>
    <phoneticPr fontId="1" type="noConversion"/>
  </si>
  <si>
    <t>白米飯</t>
    <phoneticPr fontId="1" type="noConversion"/>
  </si>
  <si>
    <t>白米飯</t>
    <phoneticPr fontId="1" type="noConversion"/>
  </si>
  <si>
    <t>50</t>
    <phoneticPr fontId="1" type="noConversion"/>
  </si>
  <si>
    <t>滷包</t>
    <phoneticPr fontId="1" type="noConversion"/>
  </si>
  <si>
    <t>供應人數：671人</t>
    <phoneticPr fontId="1" type="noConversion"/>
  </si>
  <si>
    <t>香菇</t>
    <phoneticPr fontId="1" type="noConversion"/>
  </si>
  <si>
    <t>豬大骨</t>
    <phoneticPr fontId="1" type="noConversion"/>
  </si>
  <si>
    <t>671</t>
    <phoneticPr fontId="1" type="noConversion"/>
  </si>
  <si>
    <t>胡椒粉</t>
    <phoneticPr fontId="1" type="noConversion"/>
  </si>
  <si>
    <t>CAS米血</t>
    <phoneticPr fontId="1" type="noConversion"/>
  </si>
  <si>
    <t>杏鮑菇</t>
    <phoneticPr fontId="1" type="noConversion"/>
  </si>
  <si>
    <t>酸辣湯</t>
    <phoneticPr fontId="1" type="noConversion"/>
  </si>
  <si>
    <t>筍絲</t>
    <phoneticPr fontId="1" type="noConversion"/>
  </si>
  <si>
    <t>紅彩椒</t>
    <phoneticPr fontId="1" type="noConversion"/>
  </si>
  <si>
    <t>泰式冬粉</t>
    <phoneticPr fontId="1" type="noConversion"/>
  </si>
  <si>
    <t>寬冬粉</t>
    <phoneticPr fontId="10" type="noConversion"/>
  </si>
  <si>
    <t>肉片</t>
    <phoneticPr fontId="10" type="noConversion"/>
  </si>
  <si>
    <t>枸杞燉雞</t>
    <phoneticPr fontId="1" type="noConversion"/>
  </si>
  <si>
    <t>白蘿蔔</t>
    <phoneticPr fontId="10" type="noConversion"/>
  </si>
  <si>
    <t>枸杞</t>
    <phoneticPr fontId="10" type="noConversion"/>
  </si>
  <si>
    <t>南瓜濃湯</t>
    <phoneticPr fontId="1" type="noConversion"/>
  </si>
  <si>
    <t>南瓜</t>
    <phoneticPr fontId="10" type="noConversion"/>
  </si>
  <si>
    <t>馬鈴薯</t>
    <phoneticPr fontId="10" type="noConversion"/>
  </si>
  <si>
    <t>油蔥酥</t>
    <phoneticPr fontId="1" type="noConversion"/>
  </si>
  <si>
    <t>23</t>
    <phoneticPr fontId="1" type="noConversion"/>
  </si>
  <si>
    <t>薑片</t>
    <phoneticPr fontId="1" type="noConversion"/>
  </si>
  <si>
    <t>銀芽炒黑輪</t>
    <phoneticPr fontId="1" type="noConversion"/>
  </si>
  <si>
    <t>咖哩粉</t>
    <phoneticPr fontId="1" type="noConversion"/>
  </si>
  <si>
    <t>玉米濃湯</t>
    <phoneticPr fontId="1" type="noConversion"/>
  </si>
  <si>
    <t>洋蔥</t>
    <phoneticPr fontId="10" type="noConversion"/>
  </si>
  <si>
    <t>枸杞</t>
    <phoneticPr fontId="1" type="noConversion"/>
  </si>
  <si>
    <t>豬柳</t>
    <phoneticPr fontId="10" type="noConversion"/>
  </si>
  <si>
    <t>蔥</t>
    <phoneticPr fontId="10" type="noConversion"/>
  </si>
  <si>
    <t>甜麵醬</t>
    <phoneticPr fontId="10" type="noConversion"/>
  </si>
  <si>
    <t>2桶</t>
    <phoneticPr fontId="1" type="noConversion"/>
  </si>
  <si>
    <t>醬爆豬柳</t>
    <phoneticPr fontId="1" type="noConversion"/>
  </si>
  <si>
    <t>四神湯</t>
    <phoneticPr fontId="1" type="noConversion"/>
  </si>
  <si>
    <t>薏仁</t>
  </si>
  <si>
    <t>排骨</t>
  </si>
  <si>
    <t>白蘿蔔</t>
  </si>
  <si>
    <t>准山</t>
    <phoneticPr fontId="1" type="noConversion"/>
  </si>
  <si>
    <t>芡實</t>
    <phoneticPr fontId="1" type="noConversion"/>
  </si>
  <si>
    <t>紅蘿蔔</t>
    <phoneticPr fontId="1" type="noConversion"/>
  </si>
  <si>
    <t>白菜魚丸湯</t>
    <phoneticPr fontId="1" type="noConversion"/>
  </si>
  <si>
    <t>虱目魚丸</t>
    <phoneticPr fontId="10" type="noConversion"/>
  </si>
  <si>
    <t>小白菜</t>
    <phoneticPr fontId="10" type="noConversion"/>
  </si>
  <si>
    <t>金針菇</t>
    <phoneticPr fontId="10" type="noConversion"/>
  </si>
  <si>
    <t>冬菜</t>
    <phoneticPr fontId="10" type="noConversion"/>
  </si>
  <si>
    <t>番茄</t>
    <phoneticPr fontId="10" type="noConversion"/>
  </si>
  <si>
    <t>義式香料</t>
    <phoneticPr fontId="10" type="noConversion"/>
  </si>
  <si>
    <t>1包</t>
    <phoneticPr fontId="1" type="noConversion"/>
  </si>
  <si>
    <t>義式燒雞</t>
    <phoneticPr fontId="1" type="noConversion"/>
  </si>
  <si>
    <t>蒜香豬腳</t>
    <phoneticPr fontId="1" type="noConversion"/>
  </si>
  <si>
    <t>皮蛋瘦肉粥</t>
    <phoneticPr fontId="1" type="noConversion"/>
  </si>
  <si>
    <t>皮蛋</t>
    <phoneticPr fontId="1" type="noConversion"/>
  </si>
  <si>
    <t>麻油豬肉片</t>
    <phoneticPr fontId="1" type="noConversion"/>
  </si>
  <si>
    <t>杏龅菇</t>
    <phoneticPr fontId="1" type="noConversion"/>
  </si>
  <si>
    <t>豬肉片</t>
    <phoneticPr fontId="1" type="noConversion"/>
  </si>
  <si>
    <t>2包</t>
    <phoneticPr fontId="1" type="noConversion"/>
  </si>
  <si>
    <t>0.3</t>
    <phoneticPr fontId="1" type="noConversion"/>
  </si>
  <si>
    <t>0.6</t>
    <phoneticPr fontId="1" type="noConversion"/>
  </si>
  <si>
    <t>6</t>
    <phoneticPr fontId="1" type="noConversion"/>
  </si>
  <si>
    <t>15</t>
    <phoneticPr fontId="1" type="noConversion"/>
  </si>
  <si>
    <t>6</t>
    <phoneticPr fontId="1" type="noConversion"/>
  </si>
  <si>
    <t>3</t>
    <phoneticPr fontId="1" type="noConversion"/>
  </si>
  <si>
    <t>30</t>
    <phoneticPr fontId="1" type="noConversion"/>
  </si>
  <si>
    <t>25</t>
    <phoneticPr fontId="1" type="noConversion"/>
  </si>
  <si>
    <t>15</t>
    <phoneticPr fontId="1" type="noConversion"/>
  </si>
  <si>
    <t>18</t>
    <phoneticPr fontId="1" type="noConversion"/>
  </si>
  <si>
    <t>12</t>
    <phoneticPr fontId="1" type="noConversion"/>
  </si>
  <si>
    <t>0.9</t>
    <phoneticPr fontId="1" type="noConversion"/>
  </si>
  <si>
    <t>48</t>
    <phoneticPr fontId="1" type="noConversion"/>
  </si>
  <si>
    <t>15</t>
    <phoneticPr fontId="1" type="noConversion"/>
  </si>
  <si>
    <t>2</t>
    <phoneticPr fontId="1" type="noConversion"/>
  </si>
  <si>
    <t>-</t>
    <phoneticPr fontId="1" type="noConversion"/>
  </si>
  <si>
    <t>1.2</t>
    <phoneticPr fontId="1" type="noConversion"/>
  </si>
  <si>
    <t>1.2</t>
    <phoneticPr fontId="1" type="noConversion"/>
  </si>
  <si>
    <t>6</t>
    <phoneticPr fontId="1" type="noConversion"/>
  </si>
  <si>
    <t>15</t>
    <phoneticPr fontId="1" type="noConversion"/>
  </si>
  <si>
    <t>55</t>
    <phoneticPr fontId="1" type="noConversion"/>
  </si>
  <si>
    <t>10</t>
    <phoneticPr fontId="1" type="noConversion"/>
  </si>
  <si>
    <t>0.6</t>
    <phoneticPr fontId="1" type="noConversion"/>
  </si>
  <si>
    <t>9</t>
    <phoneticPr fontId="1" type="noConversion"/>
  </si>
  <si>
    <t>12</t>
    <phoneticPr fontId="1" type="noConversion"/>
  </si>
  <si>
    <t>6</t>
    <phoneticPr fontId="1" type="noConversion"/>
  </si>
  <si>
    <t>10</t>
    <phoneticPr fontId="1" type="noConversion"/>
  </si>
  <si>
    <t>3</t>
    <phoneticPr fontId="1" type="noConversion"/>
  </si>
  <si>
    <t>3</t>
    <phoneticPr fontId="1" type="noConversion"/>
  </si>
  <si>
    <t>0.3</t>
    <phoneticPr fontId="1" type="noConversion"/>
  </si>
  <si>
    <t>3</t>
    <phoneticPr fontId="1" type="noConversion"/>
  </si>
  <si>
    <t>1</t>
    <phoneticPr fontId="1" type="noConversion"/>
  </si>
  <si>
    <t>玉米粒</t>
    <phoneticPr fontId="1" type="noConversion"/>
  </si>
  <si>
    <t>6</t>
    <phoneticPr fontId="1" type="noConversion"/>
  </si>
  <si>
    <t>-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</si>
</sst>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.0_ "/>
    <numFmt numFmtId="177" formatCode="m&quot;月&quot;d&quot;日&quot;"/>
    <numFmt numFmtId="178" formatCode="0_);[Red]\(0\)"/>
    <numFmt numFmtId="179" formatCode="#,##0_);\(#,##0\)"/>
    <numFmt numFmtId="180" formatCode="#,##0_ "/>
    <numFmt numFmtId="181" formatCode="0_ "/>
    <numFmt numFmtId="182" formatCode="0.0_);[Red]\(0.0\)"/>
    <numFmt numFmtId="183" formatCode="m/d;@"/>
    <numFmt numFmtId="184" formatCode="m&quot;月&quot;d&quot;日&quot;;@"/>
  </numFmts>
  <fonts count="1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10"/>
      <name val="標楷體"/>
      <family val="4"/>
      <charset val="136"/>
    </font>
    <font>
      <sz val="8"/>
      <name val="標楷體"/>
      <family val="4"/>
      <charset val="136"/>
    </font>
    <font>
      <sz val="18"/>
      <name val="標楷體"/>
      <family val="4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2"/>
      <name val="新細明體"/>
      <family val="1"/>
      <charset val="136"/>
    </font>
    <font>
      <sz val="9"/>
      <name val="細明體"/>
      <family val="3"/>
      <charset val="136"/>
    </font>
    <font>
      <b/>
      <sz val="11"/>
      <color indexed="8"/>
      <name val="Arial"/>
      <family val="2"/>
    </font>
    <font>
      <sz val="12"/>
      <color rgb="FFFF0000"/>
      <name val="標楷體"/>
      <family val="4"/>
      <charset val="136"/>
    </font>
    <font>
      <b/>
      <sz val="12"/>
      <color rgb="FFFF000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9" fillId="0" borderId="0">
      <alignment vertical="center"/>
    </xf>
    <xf numFmtId="0" fontId="9" fillId="0" borderId="0"/>
  </cellStyleXfs>
  <cellXfs count="424">
    <xf numFmtId="0" fontId="0" fillId="0" borderId="0" xfId="0"/>
    <xf numFmtId="0" fontId="2" fillId="0" borderId="0" xfId="0" applyFont="1"/>
    <xf numFmtId="0" fontId="4" fillId="0" borderId="1" xfId="0" applyFont="1" applyBorder="1" applyAlignment="1"/>
    <xf numFmtId="0" fontId="4" fillId="0" borderId="1" xfId="0" applyFont="1" applyBorder="1" applyAlignment="1">
      <alignment shrinkToFit="1"/>
    </xf>
    <xf numFmtId="0" fontId="4" fillId="0" borderId="0" xfId="0" applyFont="1" applyAlignment="1">
      <alignment horizontal="center" vertical="center"/>
    </xf>
    <xf numFmtId="0" fontId="4" fillId="0" borderId="1" xfId="0" applyFont="1" applyBorder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3" fillId="0" borderId="0" xfId="0" applyFont="1"/>
    <xf numFmtId="17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shrinkToFi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shrinkToFit="1"/>
    </xf>
    <xf numFmtId="0" fontId="2" fillId="0" borderId="4" xfId="0" applyFont="1" applyFill="1" applyBorder="1" applyAlignment="1">
      <alignment shrinkToFit="1"/>
    </xf>
    <xf numFmtId="49" fontId="2" fillId="0" borderId="6" xfId="0" applyNumberFormat="1" applyFont="1" applyFill="1" applyBorder="1" applyAlignment="1">
      <alignment horizontal="center" vertical="center" shrinkToFit="1"/>
    </xf>
    <xf numFmtId="49" fontId="2" fillId="0" borderId="6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right" shrinkToFit="1"/>
    </xf>
    <xf numFmtId="49" fontId="2" fillId="0" borderId="2" xfId="0" applyNumberFormat="1" applyFont="1" applyFill="1" applyBorder="1" applyAlignment="1">
      <alignment horizontal="center" vertical="center" shrinkToFit="1"/>
    </xf>
    <xf numFmtId="49" fontId="2" fillId="0" borderId="2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left" vertical="center" shrinkToFit="1"/>
    </xf>
    <xf numFmtId="179" fontId="2" fillId="0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178" fontId="2" fillId="0" borderId="1" xfId="0" applyNumberFormat="1" applyFont="1" applyFill="1" applyBorder="1" applyAlignment="1">
      <alignment shrinkToFit="1"/>
    </xf>
    <xf numFmtId="49" fontId="2" fillId="0" borderId="1" xfId="0" applyNumberFormat="1" applyFont="1" applyFill="1" applyBorder="1" applyAlignment="1">
      <alignment shrinkToFit="1"/>
    </xf>
    <xf numFmtId="178" fontId="2" fillId="0" borderId="1" xfId="0" applyNumberFormat="1" applyFont="1" applyFill="1" applyBorder="1" applyAlignment="1">
      <alignment vertical="center"/>
    </xf>
    <xf numFmtId="179" fontId="2" fillId="0" borderId="1" xfId="0" applyNumberFormat="1" applyFont="1" applyFill="1" applyBorder="1" applyAlignment="1">
      <alignment horizontal="left" vertical="center" shrinkToFit="1"/>
    </xf>
    <xf numFmtId="49" fontId="2" fillId="0" borderId="1" xfId="0" applyNumberFormat="1" applyFont="1" applyFill="1" applyBorder="1" applyAlignment="1">
      <alignment horizontal="center" shrinkToFit="1"/>
    </xf>
    <xf numFmtId="0" fontId="2" fillId="0" borderId="1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left" vertical="top" shrinkToFit="1"/>
    </xf>
    <xf numFmtId="0" fontId="2" fillId="0" borderId="11" xfId="0" applyFont="1" applyFill="1" applyBorder="1" applyAlignment="1">
      <alignment horizontal="left" vertical="top" shrinkToFit="1"/>
    </xf>
    <xf numFmtId="181" fontId="2" fillId="0" borderId="1" xfId="0" applyNumberFormat="1" applyFont="1" applyFill="1" applyBorder="1" applyAlignment="1">
      <alignment horizontal="right" vertical="center"/>
    </xf>
    <xf numFmtId="49" fontId="2" fillId="0" borderId="6" xfId="0" applyNumberFormat="1" applyFont="1" applyFill="1" applyBorder="1" applyAlignment="1">
      <alignment horizontal="center" vertical="top" shrinkToFi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top" shrinkToFit="1"/>
    </xf>
    <xf numFmtId="49" fontId="2" fillId="0" borderId="2" xfId="0" applyNumberFormat="1" applyFont="1" applyFill="1" applyBorder="1" applyAlignment="1">
      <alignment shrinkToFit="1"/>
    </xf>
    <xf numFmtId="49" fontId="2" fillId="0" borderId="2" xfId="0" applyNumberFormat="1" applyFont="1" applyFill="1" applyBorder="1" applyAlignment="1">
      <alignment horizontal="right" shrinkToFit="1"/>
    </xf>
    <xf numFmtId="0" fontId="2" fillId="0" borderId="5" xfId="0" applyFont="1" applyFill="1" applyBorder="1" applyAlignment="1">
      <alignment horizontal="right" shrinkToFi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/>
    <xf numFmtId="0" fontId="2" fillId="0" borderId="1" xfId="0" applyFont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 vertical="center" shrinkToFit="1"/>
    </xf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right" shrinkToFit="1"/>
    </xf>
    <xf numFmtId="0" fontId="2" fillId="0" borderId="2" xfId="0" applyFont="1" applyFill="1" applyBorder="1"/>
    <xf numFmtId="0" fontId="4" fillId="0" borderId="6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/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shrinkToFit="1"/>
    </xf>
    <xf numFmtId="0" fontId="4" fillId="0" borderId="1" xfId="0" applyFont="1" applyFill="1" applyBorder="1" applyAlignment="1">
      <alignment horizontal="right" shrinkToFit="1"/>
    </xf>
    <xf numFmtId="0" fontId="4" fillId="0" borderId="2" xfId="0" applyFont="1" applyFill="1" applyBorder="1"/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/>
    <xf numFmtId="0" fontId="2" fillId="0" borderId="12" xfId="0" applyFont="1" applyFill="1" applyBorder="1" applyAlignment="1">
      <alignment horizontal="center" vertical="center"/>
    </xf>
    <xf numFmtId="0" fontId="2" fillId="0" borderId="5" xfId="0" applyFont="1" applyFill="1" applyBorder="1"/>
    <xf numFmtId="176" fontId="2" fillId="0" borderId="1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right" shrinkToFit="1"/>
    </xf>
    <xf numFmtId="0" fontId="2" fillId="0" borderId="4" xfId="0" applyFont="1" applyFill="1" applyBorder="1" applyAlignment="1">
      <alignment horizontal="center" vertical="top"/>
    </xf>
    <xf numFmtId="0" fontId="4" fillId="0" borderId="1" xfId="0" applyFont="1" applyFill="1" applyBorder="1"/>
    <xf numFmtId="0" fontId="2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7" fillId="0" borderId="0" xfId="0" applyFont="1" applyBorder="1"/>
    <xf numFmtId="0" fontId="2" fillId="0" borderId="1" xfId="0" applyFont="1" applyFill="1" applyBorder="1" applyAlignment="1">
      <alignment horizontal="center"/>
    </xf>
    <xf numFmtId="0" fontId="2" fillId="0" borderId="0" xfId="1" applyFont="1" applyFill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Alignment="1">
      <alignment vertical="center" shrinkToFit="1"/>
    </xf>
    <xf numFmtId="49" fontId="2" fillId="0" borderId="1" xfId="1" applyNumberFormat="1" applyFont="1" applyFill="1" applyBorder="1" applyAlignment="1">
      <alignment horizontal="right" shrinkToFit="1"/>
    </xf>
    <xf numFmtId="49" fontId="2" fillId="0" borderId="1" xfId="1" applyNumberFormat="1" applyFont="1" applyFill="1" applyBorder="1" applyAlignment="1">
      <alignment horizontal="center" shrinkToFit="1"/>
    </xf>
    <xf numFmtId="49" fontId="2" fillId="0" borderId="4" xfId="1" applyNumberFormat="1" applyFont="1" applyFill="1" applyBorder="1" applyAlignment="1"/>
    <xf numFmtId="49" fontId="2" fillId="0" borderId="4" xfId="1" applyNumberFormat="1" applyFont="1" applyFill="1" applyBorder="1" applyAlignment="1">
      <alignment shrinkToFit="1"/>
    </xf>
    <xf numFmtId="0" fontId="2" fillId="0" borderId="4" xfId="1" applyFont="1" applyFill="1" applyBorder="1" applyAlignment="1"/>
    <xf numFmtId="0" fontId="2" fillId="0" borderId="4" xfId="1" applyFont="1" applyFill="1" applyBorder="1" applyAlignment="1">
      <alignment horizontal="center" vertical="top"/>
    </xf>
    <xf numFmtId="49" fontId="2" fillId="0" borderId="12" xfId="1" applyNumberFormat="1" applyFont="1" applyFill="1" applyBorder="1" applyAlignment="1">
      <alignment horizontal="center" vertical="center"/>
    </xf>
    <xf numFmtId="49" fontId="2" fillId="0" borderId="4" xfId="1" applyNumberFormat="1" applyFont="1" applyFill="1" applyBorder="1" applyAlignment="1">
      <alignment horizontal="center" vertical="center" shrinkToFit="1"/>
    </xf>
    <xf numFmtId="0" fontId="2" fillId="0" borderId="4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/>
    </xf>
    <xf numFmtId="49" fontId="2" fillId="0" borderId="1" xfId="1" applyNumberFormat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49" fontId="2" fillId="0" borderId="4" xfId="1" applyNumberFormat="1" applyFont="1" applyFill="1" applyBorder="1" applyAlignment="1">
      <alignment horizontal="center" vertical="center"/>
    </xf>
    <xf numFmtId="49" fontId="2" fillId="0" borderId="6" xfId="1" applyNumberFormat="1" applyFont="1" applyFill="1" applyBorder="1" applyAlignment="1">
      <alignment horizontal="center" vertical="center"/>
    </xf>
    <xf numFmtId="178" fontId="2" fillId="0" borderId="1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shrinkToFit="1"/>
    </xf>
    <xf numFmtId="0" fontId="2" fillId="0" borderId="1" xfId="1" applyFont="1" applyFill="1" applyBorder="1" applyAlignment="1">
      <alignment horizontal="center"/>
    </xf>
    <xf numFmtId="49" fontId="2" fillId="0" borderId="1" xfId="1" applyNumberFormat="1" applyFont="1" applyFill="1" applyBorder="1" applyAlignment="1"/>
    <xf numFmtId="0" fontId="2" fillId="2" borderId="1" xfId="1" applyFont="1" applyFill="1" applyBorder="1" applyAlignment="1">
      <alignment horizontal="center" shrinkToFit="1"/>
    </xf>
    <xf numFmtId="0" fontId="2" fillId="2" borderId="1" xfId="1" applyFont="1" applyFill="1" applyBorder="1" applyAlignment="1">
      <alignment horizontal="left" shrinkToFit="1"/>
    </xf>
    <xf numFmtId="0" fontId="2" fillId="2" borderId="1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178" fontId="2" fillId="0" borderId="1" xfId="1" applyNumberFormat="1" applyFont="1" applyFill="1" applyBorder="1" applyAlignment="1">
      <alignment horizontal="center" vertical="center" shrinkToFit="1"/>
    </xf>
    <xf numFmtId="181" fontId="2" fillId="0" borderId="1" xfId="1" applyNumberFormat="1" applyFont="1" applyFill="1" applyBorder="1" applyAlignment="1">
      <alignment horizontal="center" vertical="center" shrinkToFit="1"/>
    </xf>
    <xf numFmtId="0" fontId="2" fillId="0" borderId="1" xfId="1" applyFont="1" applyFill="1" applyBorder="1" applyAlignment="1">
      <alignment vertical="center" wrapText="1"/>
    </xf>
    <xf numFmtId="178" fontId="2" fillId="0" borderId="1" xfId="1" applyNumberFormat="1" applyFont="1" applyFill="1" applyBorder="1" applyAlignment="1">
      <alignment horizontal="center" vertical="center" wrapText="1"/>
    </xf>
    <xf numFmtId="49" fontId="2" fillId="0" borderId="6" xfId="1" applyNumberFormat="1" applyFont="1" applyFill="1" applyBorder="1" applyAlignment="1">
      <alignment horizontal="center" vertical="center" shrinkToFit="1"/>
    </xf>
    <xf numFmtId="0" fontId="2" fillId="0" borderId="1" xfId="1" applyFont="1" applyFill="1" applyBorder="1" applyAlignment="1">
      <alignment wrapText="1"/>
    </xf>
    <xf numFmtId="0" fontId="2" fillId="0" borderId="1" xfId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shrinkToFit="1"/>
    </xf>
    <xf numFmtId="0" fontId="2" fillId="0" borderId="6" xfId="1" applyFont="1" applyFill="1" applyBorder="1" applyAlignment="1">
      <alignment horizontal="left" vertical="top" wrapText="1"/>
    </xf>
    <xf numFmtId="49" fontId="2" fillId="0" borderId="1" xfId="1" applyNumberFormat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shrinkToFit="1"/>
    </xf>
    <xf numFmtId="0" fontId="2" fillId="0" borderId="1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left" vertical="top" shrinkToFit="1"/>
    </xf>
    <xf numFmtId="0" fontId="2" fillId="0" borderId="1" xfId="1" applyFont="1" applyFill="1" applyBorder="1" applyAlignment="1">
      <alignment horizontal="left" vertical="top" shrinkToFit="1"/>
    </xf>
    <xf numFmtId="49" fontId="2" fillId="0" borderId="4" xfId="1" applyNumberFormat="1" applyFont="1" applyFill="1" applyBorder="1" applyAlignment="1">
      <alignment vertical="center" shrinkToFit="1"/>
    </xf>
    <xf numFmtId="180" fontId="2" fillId="2" borderId="6" xfId="1" applyNumberFormat="1" applyFont="1" applyFill="1" applyBorder="1" applyAlignment="1">
      <alignment horizontal="center" vertical="center" shrinkToFit="1"/>
    </xf>
    <xf numFmtId="0" fontId="2" fillId="2" borderId="1" xfId="1" applyFont="1" applyFill="1" applyBorder="1" applyAlignment="1">
      <alignment horizontal="left" vertical="center" wrapText="1"/>
    </xf>
    <xf numFmtId="49" fontId="2" fillId="0" borderId="3" xfId="1" applyNumberFormat="1" applyFont="1" applyFill="1" applyBorder="1" applyAlignment="1">
      <alignment vertical="center" shrinkToFit="1"/>
    </xf>
    <xf numFmtId="49" fontId="2" fillId="0" borderId="3" xfId="1" applyNumberFormat="1" applyFont="1" applyFill="1" applyBorder="1" applyAlignment="1">
      <alignment horizontal="left" vertical="center" shrinkToFit="1"/>
    </xf>
    <xf numFmtId="179" fontId="2" fillId="2" borderId="6" xfId="1" applyNumberFormat="1" applyFont="1" applyFill="1" applyBorder="1" applyAlignment="1">
      <alignment horizontal="center" vertical="center" shrinkToFit="1"/>
    </xf>
    <xf numFmtId="0" fontId="2" fillId="0" borderId="1" xfId="1" applyFont="1" applyFill="1" applyBorder="1" applyAlignment="1">
      <alignment horizontal="right" shrinkToFit="1"/>
    </xf>
    <xf numFmtId="0" fontId="2" fillId="0" borderId="4" xfId="1" applyFont="1" applyFill="1" applyBorder="1" applyAlignment="1">
      <alignment shrinkToFit="1"/>
    </xf>
    <xf numFmtId="178" fontId="2" fillId="0" borderId="4" xfId="1" applyNumberFormat="1" applyFont="1" applyFill="1" applyBorder="1" applyAlignment="1">
      <alignment shrinkToFit="1"/>
    </xf>
    <xf numFmtId="178" fontId="2" fillId="0" borderId="1" xfId="1" applyNumberFormat="1" applyFont="1" applyFill="1" applyBorder="1" applyAlignment="1"/>
    <xf numFmtId="49" fontId="2" fillId="0" borderId="1" xfId="1" applyNumberFormat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 vertical="top" wrapText="1"/>
    </xf>
    <xf numFmtId="0" fontId="2" fillId="0" borderId="0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left" vertical="center" shrinkToFit="1"/>
    </xf>
    <xf numFmtId="49" fontId="2" fillId="0" borderId="1" xfId="1" applyNumberFormat="1" applyFont="1" applyFill="1" applyBorder="1" applyAlignment="1">
      <alignment horizontal="center" wrapText="1"/>
    </xf>
    <xf numFmtId="178" fontId="2" fillId="0" borderId="1" xfId="1" applyNumberFormat="1" applyFont="1" applyFill="1" applyBorder="1" applyAlignment="1">
      <alignment shrinkToFit="1"/>
    </xf>
    <xf numFmtId="49" fontId="2" fillId="0" borderId="1" xfId="1" applyNumberFormat="1" applyFont="1" applyFill="1" applyBorder="1" applyAlignment="1">
      <alignment horizontal="left" vertical="center"/>
    </xf>
    <xf numFmtId="49" fontId="2" fillId="0" borderId="3" xfId="1" applyNumberFormat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vertical="center" wrapText="1"/>
    </xf>
    <xf numFmtId="178" fontId="2" fillId="0" borderId="4" xfId="1" applyNumberFormat="1" applyFont="1" applyFill="1" applyBorder="1" applyAlignment="1">
      <alignment horizontal="center" vertical="center" shrinkToFi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2" fillId="0" borderId="6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shrinkToFit="1"/>
    </xf>
    <xf numFmtId="0" fontId="2" fillId="0" borderId="1" xfId="1" applyFont="1" applyBorder="1" applyAlignment="1">
      <alignment horizontal="center" shrinkToFit="1"/>
    </xf>
    <xf numFmtId="0" fontId="7" fillId="0" borderId="1" xfId="1" applyFont="1" applyBorder="1" applyAlignment="1">
      <alignment horizontal="center" shrinkToFit="1"/>
    </xf>
    <xf numFmtId="0" fontId="2" fillId="3" borderId="1" xfId="0" applyFont="1" applyFill="1" applyBorder="1" applyAlignment="1">
      <alignment horizontal="center" shrinkToFit="1"/>
    </xf>
    <xf numFmtId="0" fontId="2" fillId="0" borderId="15" xfId="0" applyFont="1" applyBorder="1"/>
    <xf numFmtId="0" fontId="2" fillId="0" borderId="15" xfId="0" applyFont="1" applyBorder="1" applyAlignment="1">
      <alignment vertical="center"/>
    </xf>
    <xf numFmtId="0" fontId="2" fillId="3" borderId="6" xfId="0" applyFont="1" applyFill="1" applyBorder="1" applyAlignment="1">
      <alignment horizontal="center" shrinkToFit="1"/>
    </xf>
    <xf numFmtId="14" fontId="2" fillId="0" borderId="0" xfId="0" applyNumberFormat="1" applyFont="1" applyAlignment="1">
      <alignment vertical="center"/>
    </xf>
    <xf numFmtId="182" fontId="2" fillId="0" borderId="1" xfId="1" applyNumberFormat="1" applyFont="1" applyFill="1" applyBorder="1" applyAlignment="1">
      <alignment horizontal="center" vertical="center" wrapText="1"/>
    </xf>
    <xf numFmtId="178" fontId="2" fillId="0" borderId="4" xfId="1" applyNumberFormat="1" applyFont="1" applyFill="1" applyBorder="1" applyAlignment="1">
      <alignment horizontal="center" vertical="center" wrapText="1"/>
    </xf>
    <xf numFmtId="178" fontId="2" fillId="0" borderId="3" xfId="1" applyNumberFormat="1" applyFont="1" applyFill="1" applyBorder="1" applyAlignment="1">
      <alignment horizontal="left" vertical="top" wrapText="1"/>
    </xf>
    <xf numFmtId="178" fontId="2" fillId="0" borderId="3" xfId="1" applyNumberFormat="1" applyFont="1" applyFill="1" applyBorder="1" applyAlignment="1">
      <alignment horizontal="center" vertical="center" wrapText="1"/>
    </xf>
    <xf numFmtId="49" fontId="2" fillId="0" borderId="11" xfId="1" applyNumberFormat="1" applyFont="1" applyFill="1" applyBorder="1" applyAlignment="1">
      <alignment horizontal="center" vertical="center" shrinkToFit="1"/>
    </xf>
    <xf numFmtId="0" fontId="2" fillId="0" borderId="3" xfId="1" applyFont="1" applyFill="1" applyBorder="1" applyAlignment="1">
      <alignment horizontal="left" vertical="center"/>
    </xf>
    <xf numFmtId="183" fontId="0" fillId="0" borderId="0" xfId="0" applyNumberFormat="1"/>
    <xf numFmtId="184" fontId="2" fillId="0" borderId="0" xfId="0" applyNumberFormat="1" applyFont="1" applyAlignment="1">
      <alignment vertical="center"/>
    </xf>
    <xf numFmtId="18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77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2" fillId="0" borderId="1" xfId="2" applyFont="1" applyFill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center" wrapText="1" shrinkToFit="1"/>
    </xf>
    <xf numFmtId="181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left" vertical="top" shrinkToFi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1" applyFont="1" applyFill="1" applyBorder="1">
      <alignment vertical="center"/>
    </xf>
    <xf numFmtId="0" fontId="2" fillId="0" borderId="6" xfId="1" applyFont="1" applyFill="1" applyBorder="1" applyAlignment="1">
      <alignment horizontal="center" vertical="top" wrapText="1"/>
    </xf>
    <xf numFmtId="11" fontId="0" fillId="0" borderId="1" xfId="0" applyNumberFormat="1" applyBorder="1"/>
    <xf numFmtId="0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right"/>
    </xf>
    <xf numFmtId="11" fontId="0" fillId="0" borderId="1" xfId="0" applyNumberFormat="1" applyBorder="1" applyAlignment="1">
      <alignment horizontal="left"/>
    </xf>
    <xf numFmtId="0" fontId="2" fillId="0" borderId="6" xfId="1" applyFont="1" applyFill="1" applyBorder="1">
      <alignment vertical="center"/>
    </xf>
    <xf numFmtId="182" fontId="2" fillId="0" borderId="1" xfId="0" applyNumberFormat="1" applyFont="1" applyFill="1" applyBorder="1" applyAlignment="1">
      <alignment horizontal="center" vertical="center" shrinkToFit="1"/>
    </xf>
    <xf numFmtId="179" fontId="2" fillId="2" borderId="1" xfId="1" applyNumberFormat="1" applyFont="1" applyFill="1" applyBorder="1" applyAlignment="1">
      <alignment horizontal="center" vertical="center" shrinkToFit="1"/>
    </xf>
    <xf numFmtId="180" fontId="2" fillId="2" borderId="1" xfId="1" applyNumberFormat="1" applyFont="1" applyFill="1" applyBorder="1" applyAlignment="1">
      <alignment horizontal="center" vertical="center" shrinkToFit="1"/>
    </xf>
    <xf numFmtId="178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4" xfId="1" applyFont="1" applyFill="1" applyBorder="1" applyAlignment="1">
      <alignment horizontal="center" vertical="center" shrinkToFit="1"/>
    </xf>
    <xf numFmtId="0" fontId="2" fillId="2" borderId="7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6" xfId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1" xfId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/>
    </xf>
    <xf numFmtId="178" fontId="2" fillId="0" borderId="3" xfId="0" applyNumberFormat="1" applyFont="1" applyFill="1" applyBorder="1" applyAlignment="1">
      <alignment vertical="center" shrinkToFit="1"/>
    </xf>
    <xf numFmtId="178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/>
    </xf>
    <xf numFmtId="14" fontId="2" fillId="0" borderId="0" xfId="0" applyNumberFormat="1" applyFont="1" applyBorder="1" applyAlignment="1"/>
    <xf numFmtId="14" fontId="2" fillId="0" borderId="0" xfId="0" applyNumberFormat="1" applyFont="1" applyFill="1" applyBorder="1" applyAlignment="1"/>
    <xf numFmtId="0" fontId="2" fillId="0" borderId="0" xfId="0" applyFont="1" applyBorder="1"/>
    <xf numFmtId="14" fontId="2" fillId="0" borderId="16" xfId="0" applyNumberFormat="1" applyFont="1" applyBorder="1" applyAlignment="1"/>
    <xf numFmtId="49" fontId="12" fillId="0" borderId="1" xfId="1" applyNumberFormat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left" vertical="center" shrinkToFit="1"/>
    </xf>
    <xf numFmtId="0" fontId="12" fillId="0" borderId="0" xfId="1" applyFont="1" applyFill="1" applyBorder="1" applyAlignment="1">
      <alignment horizontal="left" vertical="center"/>
    </xf>
    <xf numFmtId="49" fontId="12" fillId="0" borderId="6" xfId="1" applyNumberFormat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left" vertical="center"/>
    </xf>
    <xf numFmtId="49" fontId="12" fillId="0" borderId="1" xfId="1" applyNumberFormat="1" applyFont="1" applyFill="1" applyBorder="1" applyAlignment="1">
      <alignment horizontal="center" vertical="center" shrinkToFit="1"/>
    </xf>
    <xf numFmtId="49" fontId="13" fillId="0" borderId="1" xfId="1" applyNumberFormat="1" applyFont="1" applyFill="1" applyBorder="1" applyAlignment="1">
      <alignment horizontal="center" vertical="center" shrinkToFit="1"/>
    </xf>
    <xf numFmtId="0" fontId="13" fillId="0" borderId="1" xfId="1" applyFont="1" applyFill="1" applyBorder="1" applyAlignment="1">
      <alignment wrapText="1"/>
    </xf>
    <xf numFmtId="0" fontId="13" fillId="0" borderId="1" xfId="1" applyFont="1" applyFill="1" applyBorder="1" applyAlignment="1">
      <alignment horizontal="left" wrapText="1"/>
    </xf>
    <xf numFmtId="0" fontId="13" fillId="0" borderId="1" xfId="1" applyFont="1" applyFill="1" applyBorder="1" applyAlignment="1">
      <alignment shrinkToFit="1"/>
    </xf>
    <xf numFmtId="0" fontId="12" fillId="0" borderId="1" xfId="1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horizontal="left" vertical="center" wrapText="1"/>
    </xf>
    <xf numFmtId="0" fontId="13" fillId="0" borderId="0" xfId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center" shrinkToFit="1"/>
    </xf>
    <xf numFmtId="0" fontId="13" fillId="0" borderId="3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178" fontId="12" fillId="0" borderId="1" xfId="1" applyNumberFormat="1" applyFont="1" applyFill="1" applyBorder="1" applyAlignment="1">
      <alignment horizontal="center" vertical="center" wrapText="1"/>
    </xf>
    <xf numFmtId="49" fontId="12" fillId="0" borderId="6" xfId="1" applyNumberFormat="1" applyFont="1" applyFill="1" applyBorder="1" applyAlignment="1">
      <alignment horizontal="center" vertical="center" shrinkToFit="1"/>
    </xf>
    <xf numFmtId="0" fontId="12" fillId="0" borderId="1" xfId="1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shrinkToFi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vertical="top" wrapText="1"/>
    </xf>
    <xf numFmtId="0" fontId="13" fillId="0" borderId="3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49" fontId="13" fillId="0" borderId="1" xfId="1" applyNumberFormat="1" applyFont="1" applyFill="1" applyBorder="1" applyAlignment="1">
      <alignment horizontal="center" vertical="center"/>
    </xf>
    <xf numFmtId="178" fontId="13" fillId="0" borderId="1" xfId="0" applyNumberFormat="1" applyFont="1" applyFill="1" applyBorder="1" applyAlignment="1">
      <alignment horizontal="left" vertical="top" wrapText="1"/>
    </xf>
    <xf numFmtId="178" fontId="13" fillId="0" borderId="1" xfId="0" applyNumberFormat="1" applyFont="1" applyFill="1" applyBorder="1" applyAlignment="1">
      <alignment horizontal="left" vertical="center" wrapText="1"/>
    </xf>
    <xf numFmtId="178" fontId="13" fillId="0" borderId="1" xfId="0" applyNumberFormat="1" applyFont="1" applyFill="1" applyBorder="1" applyAlignment="1">
      <alignment shrinkToFit="1"/>
    </xf>
    <xf numFmtId="49" fontId="13" fillId="0" borderId="6" xfId="1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shrinkToFit="1"/>
    </xf>
    <xf numFmtId="178" fontId="2" fillId="0" borderId="1" xfId="1" quotePrefix="1" applyNumberFormat="1" applyFont="1" applyFill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right"/>
    </xf>
    <xf numFmtId="0" fontId="2" fillId="0" borderId="4" xfId="1" applyFont="1" applyFill="1" applyBorder="1" applyAlignment="1">
      <alignment horizontal="center" vertical="center" textRotation="255"/>
    </xf>
    <xf numFmtId="0" fontId="2" fillId="0" borderId="10" xfId="1" applyFont="1" applyFill="1" applyBorder="1" applyAlignment="1">
      <alignment horizontal="center" vertical="center" textRotation="255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77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textRotation="255" shrinkToFit="1"/>
    </xf>
    <xf numFmtId="0" fontId="2" fillId="0" borderId="10" xfId="0" applyFont="1" applyBorder="1" applyAlignment="1">
      <alignment vertical="center" textRotation="255" shrinkToFit="1"/>
    </xf>
    <xf numFmtId="0" fontId="2" fillId="0" borderId="3" xfId="0" applyFont="1" applyBorder="1" applyAlignment="1">
      <alignment vertical="center" textRotation="255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  <xf numFmtId="0" fontId="13" fillId="0" borderId="1" xfId="1" applyFont="1" applyFill="1" applyBorder="1" applyAlignment="1">
      <alignment horizontal="center" vertical="center" textRotation="255" shrinkToFit="1"/>
    </xf>
    <xf numFmtId="0" fontId="2" fillId="0" borderId="7" xfId="1" applyFont="1" applyFill="1" applyBorder="1" applyAlignment="1">
      <alignment vertical="center" textRotation="255" shrinkToFit="1"/>
    </xf>
    <xf numFmtId="0" fontId="7" fillId="0" borderId="0" xfId="0" applyFont="1" applyBorder="1" applyAlignment="1">
      <alignment horizontal="left" vertical="center"/>
    </xf>
    <xf numFmtId="0" fontId="2" fillId="0" borderId="1" xfId="1" applyFont="1" applyFill="1" applyBorder="1" applyAlignment="1">
      <alignment horizontal="center" vertical="center" textRotation="255"/>
    </xf>
    <xf numFmtId="0" fontId="2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textRotation="255" wrapText="1"/>
    </xf>
    <xf numFmtId="0" fontId="2" fillId="0" borderId="1" xfId="0" applyFont="1" applyBorder="1" applyAlignment="1">
      <alignment vertical="center" textRotation="255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distributed" vertical="center" textRotation="255"/>
    </xf>
    <xf numFmtId="0" fontId="2" fillId="0" borderId="10" xfId="0" applyFont="1" applyBorder="1" applyAlignment="1">
      <alignment horizontal="distributed" vertical="center" textRotation="255"/>
    </xf>
    <xf numFmtId="0" fontId="2" fillId="0" borderId="3" xfId="0" applyFont="1" applyBorder="1" applyAlignment="1">
      <alignment horizontal="distributed" vertical="center" textRotation="255"/>
    </xf>
    <xf numFmtId="0" fontId="6" fillId="0" borderId="1" xfId="0" applyFont="1" applyBorder="1" applyAlignment="1">
      <alignment vertical="top" textRotation="255" shrinkToFit="1"/>
    </xf>
    <xf numFmtId="0" fontId="4" fillId="0" borderId="1" xfId="0" applyFont="1" applyBorder="1" applyAlignment="1">
      <alignment vertical="top" textRotation="255" shrinkToFit="1"/>
    </xf>
    <xf numFmtId="0" fontId="2" fillId="0" borderId="1" xfId="1" applyFont="1" applyFill="1" applyBorder="1" applyAlignment="1">
      <alignment horizontal="center" vertical="center" textRotation="255" shrinkToFit="1"/>
    </xf>
    <xf numFmtId="0" fontId="2" fillId="0" borderId="7" xfId="1" applyFont="1" applyFill="1" applyBorder="1" applyAlignment="1">
      <alignment horizontal="center" vertical="center" textRotation="255" shrinkToFit="1"/>
    </xf>
    <xf numFmtId="0" fontId="2" fillId="0" borderId="4" xfId="1" applyFont="1" applyFill="1" applyBorder="1" applyAlignment="1">
      <alignment horizontal="center" vertical="center" textRotation="255" shrinkToFit="1"/>
    </xf>
    <xf numFmtId="0" fontId="2" fillId="0" borderId="10" xfId="1" applyFont="1" applyFill="1" applyBorder="1" applyAlignment="1">
      <alignment horizontal="center" vertical="center" textRotation="255" shrinkToFit="1"/>
    </xf>
    <xf numFmtId="0" fontId="2" fillId="0" borderId="3" xfId="1" applyFont="1" applyFill="1" applyBorder="1" applyAlignment="1">
      <alignment horizontal="center" vertical="center" textRotation="255" shrinkToFi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0" borderId="1" xfId="1" applyFont="1" applyFill="1" applyBorder="1" applyAlignment="1">
      <alignment vertical="top" textRotation="255" shrinkToFit="1"/>
    </xf>
    <xf numFmtId="0" fontId="2" fillId="0" borderId="4" xfId="1" applyFont="1" applyFill="1" applyBorder="1" applyAlignment="1">
      <alignment horizontal="center" vertical="center" shrinkToFit="1"/>
    </xf>
    <xf numFmtId="0" fontId="2" fillId="0" borderId="3" xfId="1" applyFont="1" applyFill="1" applyBorder="1" applyAlignment="1">
      <alignment horizontal="center" vertical="center" shrinkToFit="1"/>
    </xf>
    <xf numFmtId="0" fontId="2" fillId="2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 shrinkToFit="1"/>
    </xf>
    <xf numFmtId="0" fontId="2" fillId="0" borderId="9" xfId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distributed" vertical="center" textRotation="255"/>
    </xf>
    <xf numFmtId="0" fontId="2" fillId="0" borderId="1" xfId="0" applyFont="1" applyBorder="1" applyAlignment="1">
      <alignment horizontal="distributed" vertical="center"/>
    </xf>
    <xf numFmtId="0" fontId="2" fillId="0" borderId="1" xfId="0" applyFont="1" applyBorder="1" applyAlignment="1">
      <alignment vertical="center" textRotation="255" shrinkToFit="1"/>
    </xf>
    <xf numFmtId="0" fontId="2" fillId="0" borderId="6" xfId="1" applyFont="1" applyFill="1" applyBorder="1" applyAlignment="1">
      <alignment horizontal="center" vertical="center" textRotation="255" shrinkToFit="1"/>
    </xf>
    <xf numFmtId="11" fontId="2" fillId="0" borderId="7" xfId="1" applyNumberFormat="1" applyFont="1" applyFill="1" applyBorder="1" applyAlignment="1">
      <alignment horizontal="center" vertical="center" textRotation="255" shrinkToFit="1"/>
    </xf>
    <xf numFmtId="0" fontId="3" fillId="0" borderId="0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textRotation="255" shrinkToFit="1"/>
    </xf>
    <xf numFmtId="0" fontId="2" fillId="0" borderId="1" xfId="1" applyFont="1" applyFill="1" applyBorder="1" applyAlignment="1">
      <alignment vertical="center" textRotation="255" shrinkToFit="1"/>
    </xf>
    <xf numFmtId="0" fontId="2" fillId="0" borderId="1" xfId="0" applyFont="1" applyFill="1" applyBorder="1" applyAlignment="1">
      <alignment horizontal="distributed" vertical="center" textRotation="255"/>
    </xf>
    <xf numFmtId="0" fontId="2" fillId="0" borderId="1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vertical="center" textRotation="255" shrinkToFit="1"/>
    </xf>
    <xf numFmtId="0" fontId="2" fillId="0" borderId="4" xfId="0" applyFont="1" applyFill="1" applyBorder="1" applyAlignment="1">
      <alignment horizontal="center" vertical="center" textRotation="255" shrinkToFit="1"/>
    </xf>
    <xf numFmtId="0" fontId="2" fillId="0" borderId="10" xfId="0" applyFont="1" applyFill="1" applyBorder="1" applyAlignment="1">
      <alignment horizontal="center" vertical="center" textRotation="255" shrinkToFit="1"/>
    </xf>
    <xf numFmtId="0" fontId="2" fillId="0" borderId="3" xfId="0" applyFont="1" applyFill="1" applyBorder="1" applyAlignment="1">
      <alignment horizontal="center" vertical="center" textRotation="255" shrinkToFit="1"/>
    </xf>
    <xf numFmtId="0" fontId="2" fillId="0" borderId="7" xfId="0" applyFont="1" applyFill="1" applyBorder="1" applyAlignment="1">
      <alignment horizontal="center" vertical="center" textRotation="255" shrinkToFit="1"/>
    </xf>
    <xf numFmtId="0" fontId="2" fillId="0" borderId="7" xfId="0" applyFont="1" applyFill="1" applyBorder="1" applyAlignment="1">
      <alignment vertical="center" textRotation="255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wrapText="1" shrinkToFit="1"/>
    </xf>
    <xf numFmtId="0" fontId="8" fillId="0" borderId="3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distributed" vertical="center" textRotation="255"/>
    </xf>
    <xf numFmtId="0" fontId="2" fillId="0" borderId="1" xfId="1" applyFont="1" applyFill="1" applyBorder="1" applyAlignment="1">
      <alignment horizontal="distributed" vertical="center"/>
    </xf>
    <xf numFmtId="178" fontId="2" fillId="0" borderId="7" xfId="0" applyNumberFormat="1" applyFont="1" applyFill="1" applyBorder="1" applyAlignment="1">
      <alignment horizontal="center" vertical="center" textRotation="255" shrinkToFit="1"/>
    </xf>
    <xf numFmtId="178" fontId="2" fillId="0" borderId="7" xfId="0" applyNumberFormat="1" applyFont="1" applyFill="1" applyBorder="1" applyAlignment="1">
      <alignment horizontal="center" vertical="center" shrinkToFit="1"/>
    </xf>
    <xf numFmtId="0" fontId="2" fillId="0" borderId="1" xfId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right" vertical="center"/>
    </xf>
    <xf numFmtId="14" fontId="2" fillId="0" borderId="0" xfId="0" applyNumberFormat="1" applyFont="1" applyFill="1" applyBorder="1" applyAlignment="1">
      <alignment horizontal="right"/>
    </xf>
    <xf numFmtId="177" fontId="2" fillId="0" borderId="6" xfId="0" applyNumberFormat="1" applyFont="1" applyFill="1" applyBorder="1" applyAlignment="1">
      <alignment horizontal="right" vertical="center"/>
    </xf>
    <xf numFmtId="0" fontId="2" fillId="0" borderId="13" xfId="0" applyFont="1" applyFill="1" applyBorder="1" applyAlignment="1">
      <alignment horizontal="right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177" fontId="2" fillId="0" borderId="13" xfId="0" applyNumberFormat="1" applyFont="1" applyFill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3" borderId="13" xfId="0" applyFont="1" applyFill="1" applyBorder="1" applyAlignment="1">
      <alignment horizontal="center"/>
    </xf>
    <xf numFmtId="0" fontId="2" fillId="3" borderId="7" xfId="0" applyFont="1" applyFill="1" applyBorder="1" applyAlignment="1"/>
    <xf numFmtId="0" fontId="2" fillId="3" borderId="6" xfId="0" applyFont="1" applyFill="1" applyBorder="1" applyAlignment="1">
      <alignment horizontal="center"/>
    </xf>
    <xf numFmtId="0" fontId="2" fillId="0" borderId="4" xfId="0" applyFont="1" applyBorder="1" applyAlignment="1">
      <alignment vertical="center" textRotation="255" wrapText="1"/>
    </xf>
    <xf numFmtId="0" fontId="2" fillId="0" borderId="10" xfId="0" applyFont="1" applyBorder="1" applyAlignment="1">
      <alignment vertical="center" textRotation="255"/>
    </xf>
    <xf numFmtId="0" fontId="2" fillId="0" borderId="3" xfId="0" applyFont="1" applyBorder="1" applyAlignment="1">
      <alignment vertical="center" textRotation="255"/>
    </xf>
    <xf numFmtId="0" fontId="2" fillId="0" borderId="6" xfId="0" applyFont="1" applyFill="1" applyBorder="1" applyAlignment="1">
      <alignment horizontal="left" vertical="center"/>
    </xf>
    <xf numFmtId="0" fontId="2" fillId="0" borderId="6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vertical="center" textRotation="255" shrinkToFit="1"/>
    </xf>
    <xf numFmtId="0" fontId="2" fillId="0" borderId="14" xfId="1" applyFont="1" applyFill="1" applyBorder="1" applyAlignment="1">
      <alignment horizontal="center" vertical="center" textRotation="255" shrinkToFit="1"/>
    </xf>
    <xf numFmtId="0" fontId="2" fillId="0" borderId="11" xfId="1" applyFont="1" applyFill="1" applyBorder="1" applyAlignment="1">
      <alignment horizontal="center" vertical="center" textRotation="255" shrinkToFi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shrinkToFit="1"/>
    </xf>
    <xf numFmtId="177" fontId="2" fillId="0" borderId="6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13" xfId="0" applyFont="1" applyBorder="1" applyAlignment="1">
      <alignment horizontal="left" vertical="center"/>
    </xf>
    <xf numFmtId="177" fontId="2" fillId="0" borderId="13" xfId="0" applyNumberFormat="1" applyFont="1" applyBorder="1" applyAlignment="1">
      <alignment horizontal="right" vertical="center"/>
    </xf>
    <xf numFmtId="0" fontId="2" fillId="0" borderId="6" xfId="1" applyFont="1" applyFill="1" applyBorder="1" applyAlignment="1">
      <alignment horizontal="distributed" vertical="center" textRotation="255"/>
    </xf>
    <xf numFmtId="0" fontId="2" fillId="0" borderId="6" xfId="1" applyFont="1" applyFill="1" applyBorder="1" applyAlignment="1">
      <alignment horizontal="distributed" vertical="center"/>
    </xf>
    <xf numFmtId="0" fontId="13" fillId="0" borderId="4" xfId="1" applyFont="1" applyFill="1" applyBorder="1" applyAlignment="1">
      <alignment horizontal="center" vertical="center" textRotation="255" shrinkToFit="1"/>
    </xf>
    <xf numFmtId="0" fontId="13" fillId="0" borderId="10" xfId="1" applyFont="1" applyFill="1" applyBorder="1" applyAlignment="1">
      <alignment horizontal="center" vertical="center" textRotation="255" shrinkToFit="1"/>
    </xf>
    <xf numFmtId="0" fontId="13" fillId="0" borderId="3" xfId="1" applyFont="1" applyFill="1" applyBorder="1" applyAlignment="1">
      <alignment horizontal="center" vertical="center" textRotation="255" shrinkToFit="1"/>
    </xf>
    <xf numFmtId="0" fontId="2" fillId="0" borderId="1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12" xfId="1" applyFont="1" applyFill="1" applyBorder="1" applyAlignment="1">
      <alignment horizontal="center" vertical="center" textRotation="255"/>
    </xf>
    <xf numFmtId="0" fontId="2" fillId="0" borderId="14" xfId="1" applyFont="1" applyFill="1" applyBorder="1" applyAlignment="1">
      <alignment horizontal="center" vertical="center" textRotation="255"/>
    </xf>
    <xf numFmtId="0" fontId="2" fillId="0" borderId="4" xfId="0" applyFont="1" applyFill="1" applyBorder="1" applyAlignment="1">
      <alignment vertical="center" textRotation="255" wrapText="1"/>
    </xf>
    <xf numFmtId="0" fontId="2" fillId="0" borderId="10" xfId="0" applyFont="1" applyFill="1" applyBorder="1" applyAlignment="1">
      <alignment vertical="center" textRotation="255"/>
    </xf>
    <xf numFmtId="0" fontId="2" fillId="0" borderId="3" xfId="0" applyFont="1" applyFill="1" applyBorder="1" applyAlignment="1">
      <alignment vertical="center" textRotation="255"/>
    </xf>
    <xf numFmtId="0" fontId="13" fillId="0" borderId="1" xfId="0" applyFont="1" applyFill="1" applyBorder="1" applyAlignment="1">
      <alignment vertical="center" textRotation="255" shrinkToFit="1"/>
    </xf>
    <xf numFmtId="0" fontId="13" fillId="0" borderId="4" xfId="0" applyFont="1" applyFill="1" applyBorder="1" applyAlignment="1">
      <alignment vertical="center" textRotation="255" shrinkToFit="1"/>
    </xf>
    <xf numFmtId="0" fontId="6" fillId="0" borderId="1" xfId="0" applyFont="1" applyFill="1" applyBorder="1" applyAlignment="1">
      <alignment vertical="top" textRotation="255" shrinkToFit="1"/>
    </xf>
    <xf numFmtId="0" fontId="4" fillId="0" borderId="1" xfId="0" applyFont="1" applyFill="1" applyBorder="1" applyAlignment="1">
      <alignment vertical="top" textRotation="255" shrinkToFit="1"/>
    </xf>
    <xf numFmtId="0" fontId="6" fillId="0" borderId="7" xfId="0" applyFont="1" applyFill="1" applyBorder="1" applyAlignment="1">
      <alignment vertical="top" textRotation="255" shrinkToFit="1"/>
    </xf>
    <xf numFmtId="0" fontId="4" fillId="0" borderId="7" xfId="0" applyFont="1" applyFill="1" applyBorder="1" applyAlignment="1">
      <alignment vertical="top" textRotation="255" shrinkToFit="1"/>
    </xf>
    <xf numFmtId="0" fontId="13" fillId="0" borderId="7" xfId="1" applyFont="1" applyFill="1" applyBorder="1" applyAlignment="1">
      <alignment horizontal="center" vertical="center" textRotation="255" shrinkToFit="1"/>
    </xf>
    <xf numFmtId="11" fontId="12" fillId="0" borderId="1" xfId="1" applyNumberFormat="1" applyFont="1" applyFill="1" applyBorder="1" applyAlignment="1">
      <alignment horizontal="center" vertical="center" textRotation="255" shrinkToFit="1"/>
    </xf>
    <xf numFmtId="0" fontId="12" fillId="0" borderId="1" xfId="1" applyFont="1" applyFill="1" applyBorder="1" applyAlignment="1">
      <alignment horizontal="center" vertical="center" textRotation="255" shrinkToFit="1"/>
    </xf>
    <xf numFmtId="0" fontId="2" fillId="0" borderId="6" xfId="1" applyFont="1" applyFill="1" applyBorder="1" applyAlignment="1">
      <alignment vertical="top" textRotation="255" shrinkToFit="1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textRotation="255"/>
    </xf>
    <xf numFmtId="0" fontId="2" fillId="0" borderId="10" xfId="0" applyFont="1" applyFill="1" applyBorder="1" applyAlignment="1">
      <alignment horizontal="center" vertical="center" textRotation="255"/>
    </xf>
    <xf numFmtId="0" fontId="2" fillId="0" borderId="1" xfId="0" applyFont="1" applyFill="1" applyBorder="1" applyAlignment="1">
      <alignment vertical="center" textRotation="255" wrapText="1"/>
    </xf>
    <xf numFmtId="0" fontId="2" fillId="0" borderId="1" xfId="0" applyFont="1" applyFill="1" applyBorder="1" applyAlignment="1">
      <alignment vertical="center" textRotation="255"/>
    </xf>
    <xf numFmtId="0" fontId="2" fillId="0" borderId="4" xfId="0" applyFont="1" applyFill="1" applyBorder="1" applyAlignment="1">
      <alignment vertical="center" textRotation="255" shrinkToFit="1"/>
    </xf>
    <xf numFmtId="0" fontId="2" fillId="0" borderId="4" xfId="1" applyFont="1" applyFill="1" applyBorder="1" applyAlignment="1">
      <alignment horizontal="center" vertical="center" textRotation="255" wrapText="1" shrinkToFit="1"/>
    </xf>
    <xf numFmtId="0" fontId="2" fillId="0" borderId="10" xfId="1" applyFont="1" applyFill="1" applyBorder="1" applyAlignment="1">
      <alignment horizontal="center" vertical="center" textRotation="255" wrapText="1" shrinkToFit="1"/>
    </xf>
    <xf numFmtId="0" fontId="2" fillId="0" borderId="3" xfId="1" applyFont="1" applyFill="1" applyBorder="1" applyAlignment="1">
      <alignment horizontal="center" vertical="center" textRotation="255" wrapText="1" shrinkToFit="1"/>
    </xf>
    <xf numFmtId="0" fontId="13" fillId="0" borderId="4" xfId="1" applyFont="1" applyFill="1" applyBorder="1" applyAlignment="1">
      <alignment horizontal="center" vertical="center" textRotation="255" wrapText="1" shrinkToFit="1"/>
    </xf>
    <xf numFmtId="0" fontId="13" fillId="0" borderId="10" xfId="1" applyFont="1" applyFill="1" applyBorder="1" applyAlignment="1">
      <alignment horizontal="center" vertical="center" textRotation="255" wrapText="1" shrinkToFit="1"/>
    </xf>
    <xf numFmtId="0" fontId="13" fillId="0" borderId="3" xfId="1" applyFont="1" applyFill="1" applyBorder="1" applyAlignment="1">
      <alignment horizontal="center" vertical="center" textRotation="255" wrapText="1" shrinkToFit="1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3">
    <cellStyle name="一般" xfId="0" builtinId="0"/>
    <cellStyle name="一般 2" xfId="1"/>
    <cellStyle name="一般 4" xfId="2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 algn="ctr">
          <a:defRPr sz="14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topLeftCell="H4" zoomScale="60" zoomScaleNormal="60" zoomScaleSheetLayoutView="85" workbookViewId="0">
      <selection activeCell="N23" sqref="N23:N27"/>
    </sheetView>
  </sheetViews>
  <sheetFormatPr defaultColWidth="9" defaultRowHeight="16.5" x14ac:dyDescent="0.25"/>
  <cols>
    <col min="1" max="2" width="7.625" style="6" customWidth="1"/>
    <col min="3" max="3" width="12.625" style="6" customWidth="1"/>
    <col min="4" max="6" width="7.625" style="6" customWidth="1"/>
    <col min="7" max="7" width="12.625" style="6" customWidth="1"/>
    <col min="8" max="8" width="7.625" style="6" customWidth="1"/>
    <col min="9" max="10" width="7.625" style="1" customWidth="1"/>
    <col min="11" max="11" width="12.625" style="1" customWidth="1"/>
    <col min="12" max="14" width="7.625" style="1" customWidth="1"/>
    <col min="15" max="15" width="12.625" style="1" customWidth="1"/>
    <col min="16" max="18" width="7.625" style="1" customWidth="1"/>
    <col min="19" max="19" width="12.625" style="1" customWidth="1"/>
    <col min="20" max="21" width="7.625" style="1" customWidth="1"/>
    <col min="22" max="16384" width="9" style="1"/>
  </cols>
  <sheetData>
    <row r="1" spans="1:21" s="16" customFormat="1" ht="28.5" customHeight="1" x14ac:dyDescent="0.3">
      <c r="A1" s="319" t="str">
        <f>工作表1!A1</f>
        <v xml:space="preserve"> 屏東縣東寧.竹田國民小學111年5月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7" t="str">
        <f>工作表1!G1</f>
        <v>第1週學生午餐食譜(自設廚房)</v>
      </c>
      <c r="M1" s="7"/>
      <c r="N1" s="7"/>
      <c r="O1" s="7"/>
      <c r="P1" s="7"/>
      <c r="Q1" s="7"/>
      <c r="R1" s="7"/>
      <c r="S1" s="7"/>
      <c r="T1" s="7"/>
      <c r="U1" s="7"/>
    </row>
    <row r="2" spans="1:21" ht="21" customHeight="1" x14ac:dyDescent="0.25">
      <c r="A2" s="13" t="str">
        <f>工作表1!A3</f>
        <v>供應人數：671人</v>
      </c>
      <c r="B2" s="14"/>
      <c r="C2" s="14"/>
      <c r="D2" s="14"/>
      <c r="E2" s="14"/>
      <c r="F2" s="14"/>
      <c r="G2" s="15" t="s">
        <v>45</v>
      </c>
      <c r="H2" s="15"/>
      <c r="I2" s="15"/>
      <c r="J2" s="15"/>
      <c r="K2" s="15"/>
      <c r="L2" s="15" t="str">
        <f>工作表1!A4</f>
        <v>食材供應商：西台餐廳</v>
      </c>
      <c r="M2" s="15"/>
      <c r="O2" s="15"/>
      <c r="P2" s="15" t="str">
        <f>工作表1!A5</f>
        <v>電話：08-7792135</v>
      </c>
      <c r="Q2" s="15"/>
      <c r="S2" s="271">
        <f>工作表1!A6</f>
        <v>44666</v>
      </c>
      <c r="T2" s="271"/>
      <c r="U2" s="227" t="s">
        <v>46</v>
      </c>
    </row>
    <row r="3" spans="1:21" ht="18.95" customHeight="1" x14ac:dyDescent="0.25">
      <c r="A3" s="61" t="s">
        <v>2</v>
      </c>
      <c r="B3" s="276">
        <f>工作表1!B9</f>
        <v>44683</v>
      </c>
      <c r="C3" s="278"/>
      <c r="D3" s="274" t="s">
        <v>25</v>
      </c>
      <c r="E3" s="275"/>
      <c r="F3" s="276">
        <f>工作表1!B10</f>
        <v>44684</v>
      </c>
      <c r="G3" s="278"/>
      <c r="H3" s="274" t="s">
        <v>26</v>
      </c>
      <c r="I3" s="275"/>
      <c r="J3" s="276">
        <f>工作表1!B11</f>
        <v>44685</v>
      </c>
      <c r="K3" s="278"/>
      <c r="L3" s="274" t="s">
        <v>27</v>
      </c>
      <c r="M3" s="275"/>
      <c r="N3" s="276">
        <f>工作表1!B12</f>
        <v>44686</v>
      </c>
      <c r="O3" s="277"/>
      <c r="P3" s="275" t="s">
        <v>28</v>
      </c>
      <c r="Q3" s="275"/>
      <c r="R3" s="276">
        <f>工作表1!B13</f>
        <v>44687</v>
      </c>
      <c r="S3" s="278"/>
      <c r="T3" s="274" t="s">
        <v>29</v>
      </c>
      <c r="U3" s="275"/>
    </row>
    <row r="4" spans="1:21" s="10" customFormat="1" ht="18.95" customHeight="1" x14ac:dyDescent="0.25">
      <c r="A4" s="209" t="s">
        <v>3</v>
      </c>
      <c r="B4" s="210" t="s">
        <v>48</v>
      </c>
      <c r="C4" s="209" t="s">
        <v>23</v>
      </c>
      <c r="D4" s="210" t="s">
        <v>39</v>
      </c>
      <c r="E4" s="210" t="s">
        <v>30</v>
      </c>
      <c r="F4" s="210" t="s">
        <v>48</v>
      </c>
      <c r="G4" s="209" t="s">
        <v>23</v>
      </c>
      <c r="H4" s="210" t="s">
        <v>39</v>
      </c>
      <c r="I4" s="210" t="s">
        <v>30</v>
      </c>
      <c r="J4" s="210" t="s">
        <v>48</v>
      </c>
      <c r="K4" s="209" t="s">
        <v>23</v>
      </c>
      <c r="L4" s="210" t="s">
        <v>39</v>
      </c>
      <c r="M4" s="210" t="s">
        <v>31</v>
      </c>
      <c r="N4" s="210" t="s">
        <v>48</v>
      </c>
      <c r="O4" s="209" t="s">
        <v>23</v>
      </c>
      <c r="P4" s="210" t="s">
        <v>39</v>
      </c>
      <c r="Q4" s="210" t="s">
        <v>30</v>
      </c>
      <c r="R4" s="210" t="s">
        <v>48</v>
      </c>
      <c r="S4" s="209" t="s">
        <v>23</v>
      </c>
      <c r="T4" s="210" t="s">
        <v>39</v>
      </c>
      <c r="U4" s="210" t="s">
        <v>31</v>
      </c>
    </row>
    <row r="5" spans="1:21" s="94" customFormat="1" ht="16.5" customHeight="1" x14ac:dyDescent="0.25">
      <c r="A5" s="308" t="s">
        <v>118</v>
      </c>
      <c r="B5" s="309" t="s">
        <v>408</v>
      </c>
      <c r="C5" s="139" t="s">
        <v>409</v>
      </c>
      <c r="D5" s="120">
        <f>1000/670*E5</f>
        <v>74.626865671641795</v>
      </c>
      <c r="E5" s="121" t="s">
        <v>410</v>
      </c>
      <c r="F5" s="309" t="s">
        <v>345</v>
      </c>
      <c r="G5" s="139" t="s">
        <v>203</v>
      </c>
      <c r="H5" s="120">
        <f>1000/670*I5</f>
        <v>52.238805970149258</v>
      </c>
      <c r="I5" s="124" t="s">
        <v>146</v>
      </c>
      <c r="J5" s="311" t="s">
        <v>150</v>
      </c>
      <c r="K5" s="137" t="s">
        <v>114</v>
      </c>
      <c r="L5" s="120">
        <f>1000/670*M5</f>
        <v>74.626865671641795</v>
      </c>
      <c r="M5" s="200">
        <v>50</v>
      </c>
      <c r="N5" s="309" t="s">
        <v>469</v>
      </c>
      <c r="O5" s="139" t="s">
        <v>60</v>
      </c>
      <c r="P5" s="120">
        <f>1000/670*Q5</f>
        <v>74.626865671641795</v>
      </c>
      <c r="Q5" s="124" t="s">
        <v>470</v>
      </c>
      <c r="R5" s="312" t="s">
        <v>166</v>
      </c>
      <c r="S5" s="139" t="s">
        <v>60</v>
      </c>
      <c r="T5" s="120">
        <f>1000/670*U5</f>
        <v>52.238805970149258</v>
      </c>
      <c r="U5" s="124" t="s">
        <v>146</v>
      </c>
    </row>
    <row r="6" spans="1:21" s="94" customFormat="1" ht="16.5" customHeight="1" x14ac:dyDescent="0.25">
      <c r="A6" s="308"/>
      <c r="B6" s="310"/>
      <c r="C6" s="131"/>
      <c r="D6" s="120"/>
      <c r="E6" s="121"/>
      <c r="F6" s="310"/>
      <c r="G6" s="131" t="s">
        <v>201</v>
      </c>
      <c r="H6" s="120">
        <f>1000/670*I6</f>
        <v>22.388059701492537</v>
      </c>
      <c r="I6" s="124" t="s">
        <v>67</v>
      </c>
      <c r="J6" s="311"/>
      <c r="K6" s="137"/>
      <c r="L6" s="120"/>
      <c r="M6" s="201"/>
      <c r="N6" s="310"/>
      <c r="O6" s="131"/>
      <c r="P6" s="120"/>
      <c r="Q6" s="124"/>
      <c r="R6" s="313"/>
      <c r="S6" s="131" t="s">
        <v>165</v>
      </c>
      <c r="T6" s="120">
        <f>1000/670*U6</f>
        <v>22.388059701492537</v>
      </c>
      <c r="U6" s="124" t="s">
        <v>67</v>
      </c>
    </row>
    <row r="7" spans="1:21" s="92" customFormat="1" ht="16.5" customHeight="1" x14ac:dyDescent="0.25">
      <c r="A7" s="291" t="s">
        <v>112</v>
      </c>
      <c r="B7" s="302" t="s">
        <v>411</v>
      </c>
      <c r="C7" s="130" t="s">
        <v>412</v>
      </c>
      <c r="D7" s="120">
        <f t="shared" ref="D7:D11" si="0">1000/670*E7</f>
        <v>74.626865671641795</v>
      </c>
      <c r="E7" s="121" t="s">
        <v>410</v>
      </c>
      <c r="F7" s="301" t="s">
        <v>346</v>
      </c>
      <c r="G7" s="27" t="s">
        <v>272</v>
      </c>
      <c r="H7" s="120">
        <f t="shared" ref="H7:H9" si="1">1000/670*I7</f>
        <v>82.089552238805979</v>
      </c>
      <c r="I7" s="124" t="s">
        <v>278</v>
      </c>
      <c r="J7" s="303" t="s">
        <v>164</v>
      </c>
      <c r="K7" s="129" t="s">
        <v>111</v>
      </c>
      <c r="L7" s="120">
        <f>1000/670*M7</f>
        <v>41.791044776119406</v>
      </c>
      <c r="M7" s="124" t="s">
        <v>163</v>
      </c>
      <c r="N7" s="301" t="s">
        <v>435</v>
      </c>
      <c r="O7" s="21" t="s">
        <v>354</v>
      </c>
      <c r="P7" s="120">
        <f t="shared" ref="P7" si="2">1000/670*Q7</f>
        <v>74.626865671641795</v>
      </c>
      <c r="Q7" s="124" t="s">
        <v>281</v>
      </c>
      <c r="R7" s="289" t="s">
        <v>169</v>
      </c>
      <c r="S7" s="127" t="s">
        <v>161</v>
      </c>
      <c r="T7" s="120">
        <f>1000/670*U7</f>
        <v>82.089552238805979</v>
      </c>
      <c r="U7" s="124" t="s">
        <v>190</v>
      </c>
    </row>
    <row r="8" spans="1:21" s="92" customFormat="1" ht="16.5" customHeight="1" x14ac:dyDescent="0.25">
      <c r="A8" s="292"/>
      <c r="B8" s="302"/>
      <c r="C8" s="130" t="s">
        <v>413</v>
      </c>
      <c r="D8" s="120">
        <f t="shared" si="0"/>
        <v>1.791044776119403</v>
      </c>
      <c r="E8" s="121" t="s">
        <v>416</v>
      </c>
      <c r="F8" s="301"/>
      <c r="G8" s="182" t="s">
        <v>271</v>
      </c>
      <c r="H8" s="120">
        <f t="shared" si="1"/>
        <v>0.89552238805970152</v>
      </c>
      <c r="I8" s="124" t="s">
        <v>279</v>
      </c>
      <c r="J8" s="304"/>
      <c r="K8" s="110" t="s">
        <v>160</v>
      </c>
      <c r="L8" s="120">
        <f t="shared" ref="L8:L11" si="3">1000/670*M8</f>
        <v>37.313432835820898</v>
      </c>
      <c r="M8" s="105" t="s">
        <v>85</v>
      </c>
      <c r="N8" s="301"/>
      <c r="O8" s="21" t="s">
        <v>265</v>
      </c>
      <c r="P8" s="120">
        <f t="shared" ref="P8:P10" si="4">1000/670*Q8</f>
        <v>8.9552238805970159</v>
      </c>
      <c r="Q8" s="105" t="s">
        <v>63</v>
      </c>
      <c r="R8" s="289"/>
      <c r="S8" s="127" t="s">
        <v>159</v>
      </c>
      <c r="T8" s="120">
        <f t="shared" ref="T8:T18" si="5">1000/670*U8</f>
        <v>1.791044776119403</v>
      </c>
      <c r="U8" s="124" t="s">
        <v>74</v>
      </c>
    </row>
    <row r="9" spans="1:21" s="92" customFormat="1" ht="16.5" customHeight="1" x14ac:dyDescent="0.25">
      <c r="A9" s="292"/>
      <c r="B9" s="302"/>
      <c r="C9" s="131" t="s">
        <v>414</v>
      </c>
      <c r="D9" s="120">
        <f t="shared" si="0"/>
        <v>4.477611940298508</v>
      </c>
      <c r="E9" s="108" t="s">
        <v>417</v>
      </c>
      <c r="F9" s="301"/>
      <c r="G9" s="182" t="s">
        <v>277</v>
      </c>
      <c r="H9" s="120">
        <f t="shared" si="1"/>
        <v>1.4925373134328359</v>
      </c>
      <c r="I9" s="105" t="s">
        <v>280</v>
      </c>
      <c r="J9" s="304"/>
      <c r="K9" s="110" t="s">
        <v>158</v>
      </c>
      <c r="L9" s="120">
        <f t="shared" si="3"/>
        <v>4.477611940298508</v>
      </c>
      <c r="M9" s="105" t="s">
        <v>88</v>
      </c>
      <c r="N9" s="317"/>
      <c r="O9" s="132" t="s">
        <v>356</v>
      </c>
      <c r="P9" s="120">
        <f t="shared" si="4"/>
        <v>2.9850746268656718</v>
      </c>
      <c r="Q9" s="105" t="s">
        <v>355</v>
      </c>
      <c r="R9" s="289"/>
      <c r="S9" s="129" t="s">
        <v>191</v>
      </c>
      <c r="T9" s="120">
        <f t="shared" si="5"/>
        <v>1.791044776119403</v>
      </c>
      <c r="U9" s="126" t="s">
        <v>74</v>
      </c>
    </row>
    <row r="10" spans="1:21" s="92" customFormat="1" ht="16.5" customHeight="1" x14ac:dyDescent="0.25">
      <c r="A10" s="292"/>
      <c r="B10" s="302"/>
      <c r="C10" s="131" t="s">
        <v>415</v>
      </c>
      <c r="D10" s="120">
        <f t="shared" si="0"/>
        <v>0.89552238805970152</v>
      </c>
      <c r="E10" s="108" t="s">
        <v>418</v>
      </c>
      <c r="F10" s="301"/>
      <c r="G10" s="131"/>
      <c r="H10" s="120"/>
      <c r="I10" s="105"/>
      <c r="J10" s="304"/>
      <c r="K10" s="130" t="s">
        <v>157</v>
      </c>
      <c r="L10" s="120">
        <f t="shared" si="3"/>
        <v>2.9850746268656718</v>
      </c>
      <c r="M10" s="105" t="s">
        <v>156</v>
      </c>
      <c r="N10" s="317"/>
      <c r="O10" s="235" t="s">
        <v>476</v>
      </c>
      <c r="P10" s="120">
        <f t="shared" si="4"/>
        <v>0.44776119402985076</v>
      </c>
      <c r="Q10" s="105" t="s">
        <v>556</v>
      </c>
      <c r="R10" s="289"/>
      <c r="S10" s="127" t="s">
        <v>308</v>
      </c>
      <c r="T10" s="120">
        <f t="shared" si="5"/>
        <v>0.89552238805970152</v>
      </c>
      <c r="U10" s="149" t="s">
        <v>309</v>
      </c>
    </row>
    <row r="11" spans="1:21" s="92" customFormat="1" ht="16.5" customHeight="1" x14ac:dyDescent="0.25">
      <c r="A11" s="292"/>
      <c r="B11" s="302"/>
      <c r="C11" s="232" t="s">
        <v>473</v>
      </c>
      <c r="D11" s="120">
        <f t="shared" si="0"/>
        <v>4.477611940298508</v>
      </c>
      <c r="E11" s="108" t="s">
        <v>554</v>
      </c>
      <c r="F11" s="301"/>
      <c r="G11" s="182"/>
      <c r="H11" s="120"/>
      <c r="I11" s="105"/>
      <c r="J11" s="304"/>
      <c r="K11" s="153" t="s">
        <v>125</v>
      </c>
      <c r="L11" s="120">
        <f t="shared" si="3"/>
        <v>8.9552238805970159</v>
      </c>
      <c r="M11" s="105" t="s">
        <v>63</v>
      </c>
      <c r="N11" s="317"/>
      <c r="O11" s="172"/>
      <c r="P11" s="120"/>
      <c r="Q11" s="152"/>
      <c r="R11" s="289"/>
      <c r="S11" s="239" t="s">
        <v>477</v>
      </c>
      <c r="T11" s="120">
        <f t="shared" si="5"/>
        <v>17.910447761194032</v>
      </c>
      <c r="U11" s="149" t="s">
        <v>551</v>
      </c>
    </row>
    <row r="12" spans="1:21" s="92" customFormat="1" ht="16.5" customHeight="1" x14ac:dyDescent="0.25">
      <c r="A12" s="292"/>
      <c r="B12" s="302"/>
      <c r="C12" s="131"/>
      <c r="D12" s="120"/>
      <c r="E12" s="108"/>
      <c r="F12" s="301"/>
      <c r="G12" s="182"/>
      <c r="H12" s="120"/>
      <c r="I12" s="105"/>
      <c r="J12" s="304"/>
      <c r="K12" s="130" t="s">
        <v>78</v>
      </c>
      <c r="L12" s="120">
        <f t="shared" ref="L12:L16" si="6">1000/670*M12</f>
        <v>13.432835820895523</v>
      </c>
      <c r="M12" s="124" t="s">
        <v>132</v>
      </c>
      <c r="N12" s="301"/>
      <c r="O12" s="159"/>
      <c r="P12" s="120"/>
      <c r="Q12" s="152"/>
      <c r="R12" s="289"/>
      <c r="S12" s="110"/>
      <c r="T12" s="120"/>
      <c r="U12" s="105"/>
    </row>
    <row r="13" spans="1:21" s="92" customFormat="1" ht="16.5" customHeight="1" x14ac:dyDescent="0.25">
      <c r="A13" s="291" t="s">
        <v>131</v>
      </c>
      <c r="B13" s="289" t="s">
        <v>419</v>
      </c>
      <c r="C13" s="131" t="s">
        <v>420</v>
      </c>
      <c r="D13" s="120">
        <f t="shared" ref="D13:D18" si="7">1000/670*E13</f>
        <v>59.701492537313435</v>
      </c>
      <c r="E13" s="120">
        <v>40</v>
      </c>
      <c r="F13" s="301" t="s">
        <v>347</v>
      </c>
      <c r="G13" s="130" t="s">
        <v>153</v>
      </c>
      <c r="H13" s="120">
        <f t="shared" ref="H13:H18" si="8">1000/670*I13</f>
        <v>7.4626865671641793</v>
      </c>
      <c r="I13" s="124" t="s">
        <v>189</v>
      </c>
      <c r="J13" s="304"/>
      <c r="K13" s="129" t="s">
        <v>126</v>
      </c>
      <c r="L13" s="120">
        <f t="shared" si="6"/>
        <v>22.388059701492537</v>
      </c>
      <c r="M13" s="124" t="s">
        <v>67</v>
      </c>
      <c r="N13" s="301" t="s">
        <v>436</v>
      </c>
      <c r="O13" s="130" t="s">
        <v>559</v>
      </c>
      <c r="P13" s="120">
        <f t="shared" ref="P13:P18" si="9">1000/670*Q13</f>
        <v>44.776119402985074</v>
      </c>
      <c r="Q13" s="124" t="s">
        <v>438</v>
      </c>
      <c r="R13" s="318" t="s">
        <v>440</v>
      </c>
      <c r="S13" s="183" t="s">
        <v>393</v>
      </c>
      <c r="T13" s="120">
        <f t="shared" si="5"/>
        <v>5.9701492537313436</v>
      </c>
      <c r="U13" s="124" t="s">
        <v>442</v>
      </c>
    </row>
    <row r="14" spans="1:21" s="92" customFormat="1" ht="16.5" customHeight="1" x14ac:dyDescent="0.25">
      <c r="A14" s="292"/>
      <c r="B14" s="289"/>
      <c r="C14" s="131" t="s">
        <v>434</v>
      </c>
      <c r="D14" s="120">
        <f t="shared" si="7"/>
        <v>4.477611940298508</v>
      </c>
      <c r="E14" s="120">
        <v>3</v>
      </c>
      <c r="F14" s="301"/>
      <c r="G14" s="130" t="s">
        <v>188</v>
      </c>
      <c r="H14" s="120">
        <f t="shared" si="8"/>
        <v>59.701492537313435</v>
      </c>
      <c r="I14" s="124" t="s">
        <v>97</v>
      </c>
      <c r="J14" s="304"/>
      <c r="K14" s="110" t="s">
        <v>65</v>
      </c>
      <c r="L14" s="120">
        <f t="shared" si="6"/>
        <v>29.850746268656717</v>
      </c>
      <c r="M14" s="124" t="s">
        <v>82</v>
      </c>
      <c r="N14" s="301"/>
      <c r="O14" s="130" t="s">
        <v>185</v>
      </c>
      <c r="P14" s="120">
        <f t="shared" si="9"/>
        <v>44.776119402985074</v>
      </c>
      <c r="Q14" s="237" t="s">
        <v>100</v>
      </c>
      <c r="R14" s="302"/>
      <c r="S14" s="183" t="s">
        <v>441</v>
      </c>
      <c r="T14" s="120">
        <f t="shared" si="5"/>
        <v>67.164179104477611</v>
      </c>
      <c r="U14" s="124" t="s">
        <v>319</v>
      </c>
    </row>
    <row r="15" spans="1:21" s="92" customFormat="1" ht="16.5" customHeight="1" x14ac:dyDescent="0.25">
      <c r="A15" s="292"/>
      <c r="B15" s="289"/>
      <c r="C15" s="129" t="s">
        <v>421</v>
      </c>
      <c r="D15" s="120">
        <f t="shared" si="7"/>
        <v>4.477611940298508</v>
      </c>
      <c r="E15" s="124" t="s">
        <v>423</v>
      </c>
      <c r="F15" s="301"/>
      <c r="G15" s="130" t="s">
        <v>123</v>
      </c>
      <c r="H15" s="120">
        <f t="shared" si="8"/>
        <v>7.4626865671641793</v>
      </c>
      <c r="I15" s="124" t="s">
        <v>189</v>
      </c>
      <c r="J15" s="304"/>
      <c r="K15" s="131" t="s">
        <v>83</v>
      </c>
      <c r="L15" s="120">
        <f t="shared" si="6"/>
        <v>44.776119402985074</v>
      </c>
      <c r="M15" s="105" t="s">
        <v>100</v>
      </c>
      <c r="N15" s="301"/>
      <c r="O15" s="130" t="s">
        <v>437</v>
      </c>
      <c r="P15" s="120">
        <f t="shared" si="9"/>
        <v>7.4626865671641793</v>
      </c>
      <c r="Q15" s="124" t="s">
        <v>439</v>
      </c>
      <c r="R15" s="302"/>
      <c r="S15" s="183" t="s">
        <v>394</v>
      </c>
      <c r="T15" s="120">
        <f t="shared" si="5"/>
        <v>7.4626865671641793</v>
      </c>
      <c r="U15" s="124" t="s">
        <v>395</v>
      </c>
    </row>
    <row r="16" spans="1:21" s="92" customFormat="1" ht="16.5" customHeight="1" x14ac:dyDescent="0.25">
      <c r="A16" s="292"/>
      <c r="B16" s="289"/>
      <c r="C16" s="110" t="s">
        <v>422</v>
      </c>
      <c r="D16" s="120">
        <f t="shared" si="7"/>
        <v>7.4626865671641793</v>
      </c>
      <c r="E16" s="105" t="s">
        <v>424</v>
      </c>
      <c r="F16" s="301"/>
      <c r="G16" s="132" t="s">
        <v>96</v>
      </c>
      <c r="H16" s="167">
        <f t="shared" ref="H16:H17" si="10">1000/670*I16</f>
        <v>4.477611940298508</v>
      </c>
      <c r="I16" s="105" t="s">
        <v>88</v>
      </c>
      <c r="J16" s="304"/>
      <c r="K16" s="131" t="s">
        <v>62</v>
      </c>
      <c r="L16" s="120">
        <f t="shared" si="6"/>
        <v>0.89552238805970152</v>
      </c>
      <c r="M16" s="105" t="s">
        <v>75</v>
      </c>
      <c r="N16" s="301"/>
      <c r="O16" s="130"/>
      <c r="P16" s="120"/>
      <c r="Q16" s="124"/>
      <c r="R16" s="302"/>
      <c r="S16" s="131"/>
      <c r="T16" s="120"/>
      <c r="U16" s="105"/>
    </row>
    <row r="17" spans="1:21" s="92" customFormat="1" ht="16.5" customHeight="1" x14ac:dyDescent="0.25">
      <c r="A17" s="292"/>
      <c r="B17" s="289"/>
      <c r="C17" s="110"/>
      <c r="D17" s="120"/>
      <c r="E17" s="105"/>
      <c r="F17" s="301"/>
      <c r="G17" s="132" t="s">
        <v>307</v>
      </c>
      <c r="H17" s="120">
        <f t="shared" si="10"/>
        <v>0.89552238805970152</v>
      </c>
      <c r="I17" s="105" t="s">
        <v>310</v>
      </c>
      <c r="J17" s="305"/>
      <c r="K17" s="131"/>
      <c r="L17" s="120"/>
      <c r="M17" s="105"/>
      <c r="N17" s="301"/>
      <c r="O17" s="130"/>
      <c r="P17" s="120"/>
      <c r="Q17" s="105"/>
      <c r="R17" s="302"/>
      <c r="S17" s="131"/>
      <c r="T17" s="120"/>
      <c r="U17" s="105"/>
    </row>
    <row r="18" spans="1:21" s="10" customFormat="1" ht="18.95" customHeight="1" x14ac:dyDescent="0.25">
      <c r="A18" s="296" t="s">
        <v>14</v>
      </c>
      <c r="B18" s="283" t="s">
        <v>15</v>
      </c>
      <c r="C18" s="22" t="s">
        <v>425</v>
      </c>
      <c r="D18" s="120">
        <f t="shared" si="7"/>
        <v>74.626865671641795</v>
      </c>
      <c r="E18" s="213">
        <v>50</v>
      </c>
      <c r="F18" s="283" t="s">
        <v>15</v>
      </c>
      <c r="G18" s="22" t="s">
        <v>240</v>
      </c>
      <c r="H18" s="120">
        <f t="shared" si="8"/>
        <v>74.626865671641795</v>
      </c>
      <c r="I18" s="213">
        <v>50</v>
      </c>
      <c r="J18" s="283" t="s">
        <v>15</v>
      </c>
      <c r="K18" s="22"/>
      <c r="L18" s="120"/>
      <c r="M18" s="209"/>
      <c r="N18" s="283" t="s">
        <v>15</v>
      </c>
      <c r="O18" s="22" t="s">
        <v>240</v>
      </c>
      <c r="P18" s="120">
        <f t="shared" si="9"/>
        <v>74.626865671641795</v>
      </c>
      <c r="Q18" s="209">
        <v>50</v>
      </c>
      <c r="R18" s="283" t="s">
        <v>15</v>
      </c>
      <c r="S18" s="22" t="s">
        <v>231</v>
      </c>
      <c r="T18" s="120">
        <f t="shared" si="5"/>
        <v>74.626865671641795</v>
      </c>
      <c r="U18" s="209">
        <v>50</v>
      </c>
    </row>
    <row r="19" spans="1:21" s="4" customFormat="1" ht="18.95" customHeight="1" x14ac:dyDescent="0.25">
      <c r="A19" s="297"/>
      <c r="B19" s="284"/>
      <c r="C19" s="286" t="s">
        <v>17</v>
      </c>
      <c r="D19" s="120"/>
      <c r="E19" s="34"/>
      <c r="F19" s="284"/>
      <c r="G19" s="279" t="s">
        <v>19</v>
      </c>
      <c r="H19" s="2"/>
      <c r="I19" s="34"/>
      <c r="J19" s="284"/>
      <c r="K19" s="279" t="s">
        <v>17</v>
      </c>
      <c r="L19" s="2"/>
      <c r="M19" s="57"/>
      <c r="N19" s="284"/>
      <c r="O19" s="279" t="s">
        <v>18</v>
      </c>
      <c r="P19" s="2"/>
      <c r="Q19" s="57"/>
      <c r="R19" s="284"/>
      <c r="S19" s="279" t="s">
        <v>17</v>
      </c>
      <c r="T19" s="2"/>
      <c r="U19" s="5"/>
    </row>
    <row r="20" spans="1:21" s="4" customFormat="1" ht="18.95" customHeight="1" x14ac:dyDescent="0.25">
      <c r="A20" s="297"/>
      <c r="B20" s="284"/>
      <c r="C20" s="287"/>
      <c r="D20" s="120"/>
      <c r="E20" s="34"/>
      <c r="F20" s="284"/>
      <c r="G20" s="280"/>
      <c r="H20" s="2"/>
      <c r="I20" s="34"/>
      <c r="J20" s="284"/>
      <c r="K20" s="280"/>
      <c r="L20" s="2"/>
      <c r="M20" s="57"/>
      <c r="N20" s="284"/>
      <c r="O20" s="280"/>
      <c r="P20" s="2"/>
      <c r="Q20" s="57"/>
      <c r="R20" s="284"/>
      <c r="S20" s="280"/>
      <c r="T20" s="2"/>
      <c r="U20" s="5"/>
    </row>
    <row r="21" spans="1:21" s="4" customFormat="1" ht="18.95" customHeight="1" x14ac:dyDescent="0.25">
      <c r="A21" s="297"/>
      <c r="B21" s="284"/>
      <c r="C21" s="281" t="s">
        <v>16</v>
      </c>
      <c r="D21" s="120"/>
      <c r="E21" s="34"/>
      <c r="F21" s="284"/>
      <c r="G21" s="281" t="s">
        <v>16</v>
      </c>
      <c r="H21" s="2"/>
      <c r="I21" s="34"/>
      <c r="J21" s="284"/>
      <c r="K21" s="281" t="s">
        <v>16</v>
      </c>
      <c r="L21" s="2"/>
      <c r="M21" s="57"/>
      <c r="N21" s="284"/>
      <c r="O21" s="281" t="s">
        <v>16</v>
      </c>
      <c r="P21" s="2"/>
      <c r="Q21" s="57"/>
      <c r="R21" s="284"/>
      <c r="S21" s="281" t="s">
        <v>16</v>
      </c>
      <c r="T21" s="2"/>
      <c r="U21" s="5"/>
    </row>
    <row r="22" spans="1:21" s="4" customFormat="1" ht="18.95" customHeight="1" x14ac:dyDescent="0.25">
      <c r="A22" s="298"/>
      <c r="B22" s="285"/>
      <c r="C22" s="282"/>
      <c r="D22" s="120"/>
      <c r="E22" s="34"/>
      <c r="F22" s="285"/>
      <c r="G22" s="282"/>
      <c r="H22" s="2"/>
      <c r="I22" s="34"/>
      <c r="J22" s="285"/>
      <c r="K22" s="282"/>
      <c r="L22" s="2"/>
      <c r="M22" s="57"/>
      <c r="N22" s="285"/>
      <c r="O22" s="282"/>
      <c r="P22" s="2"/>
      <c r="Q22" s="57"/>
      <c r="R22" s="285"/>
      <c r="S22" s="282"/>
      <c r="T22" s="2"/>
      <c r="U22" s="5"/>
    </row>
    <row r="23" spans="1:21" s="4" customFormat="1" ht="18.95" customHeight="1" x14ac:dyDescent="0.25">
      <c r="A23" s="314" t="s">
        <v>9</v>
      </c>
      <c r="B23" s="299"/>
      <c r="C23" s="3"/>
      <c r="D23" s="120"/>
      <c r="E23" s="34"/>
      <c r="F23" s="299"/>
      <c r="G23" s="3"/>
      <c r="H23" s="2"/>
      <c r="I23" s="34"/>
      <c r="J23" s="316" t="s">
        <v>258</v>
      </c>
      <c r="K23" s="22" t="s">
        <v>259</v>
      </c>
      <c r="L23" s="120">
        <f t="shared" ref="L23" si="11">1000/670*M23</f>
        <v>31.343283582089555</v>
      </c>
      <c r="M23" s="209">
        <v>21</v>
      </c>
      <c r="N23" s="299"/>
      <c r="O23" s="3"/>
      <c r="P23" s="2"/>
      <c r="Q23" s="57"/>
      <c r="R23" s="299"/>
      <c r="S23" s="3"/>
      <c r="T23" s="2"/>
      <c r="U23" s="5"/>
    </row>
    <row r="24" spans="1:21" s="4" customFormat="1" ht="18.95" customHeight="1" x14ac:dyDescent="0.25">
      <c r="A24" s="315"/>
      <c r="B24" s="300"/>
      <c r="C24" s="3"/>
      <c r="D24" s="120"/>
      <c r="E24" s="34"/>
      <c r="F24" s="300"/>
      <c r="G24" s="3"/>
      <c r="H24" s="2"/>
      <c r="I24" s="34"/>
      <c r="J24" s="316"/>
      <c r="K24" s="3"/>
      <c r="L24" s="2"/>
      <c r="M24" s="57"/>
      <c r="N24" s="300"/>
      <c r="O24" s="3"/>
      <c r="P24" s="2"/>
      <c r="Q24" s="57"/>
      <c r="R24" s="300"/>
      <c r="S24" s="3"/>
      <c r="T24" s="2"/>
      <c r="U24" s="5"/>
    </row>
    <row r="25" spans="1:21" s="4" customFormat="1" ht="18.95" customHeight="1" x14ac:dyDescent="0.25">
      <c r="A25" s="315"/>
      <c r="B25" s="300"/>
      <c r="C25" s="3"/>
      <c r="D25" s="120"/>
      <c r="E25" s="34"/>
      <c r="F25" s="300"/>
      <c r="G25" s="3"/>
      <c r="H25" s="2"/>
      <c r="I25" s="34"/>
      <c r="J25" s="316"/>
      <c r="K25" s="3"/>
      <c r="L25" s="2"/>
      <c r="M25" s="57"/>
      <c r="N25" s="300"/>
      <c r="O25" s="3"/>
      <c r="P25" s="2"/>
      <c r="Q25" s="57"/>
      <c r="R25" s="300"/>
      <c r="S25" s="3"/>
      <c r="T25" s="2"/>
      <c r="U25" s="5"/>
    </row>
    <row r="26" spans="1:21" s="4" customFormat="1" ht="18.95" customHeight="1" x14ac:dyDescent="0.25">
      <c r="A26" s="315"/>
      <c r="B26" s="300"/>
      <c r="C26" s="3"/>
      <c r="D26" s="120"/>
      <c r="E26" s="34"/>
      <c r="F26" s="300"/>
      <c r="G26" s="3"/>
      <c r="H26" s="2"/>
      <c r="I26" s="34"/>
      <c r="J26" s="316"/>
      <c r="K26" s="3"/>
      <c r="L26" s="2"/>
      <c r="M26" s="57"/>
      <c r="N26" s="300"/>
      <c r="O26" s="3"/>
      <c r="P26" s="2"/>
      <c r="Q26" s="57"/>
      <c r="R26" s="300"/>
      <c r="S26" s="3"/>
      <c r="T26" s="2"/>
      <c r="U26" s="5"/>
    </row>
    <row r="27" spans="1:21" s="4" customFormat="1" ht="18.95" customHeight="1" x14ac:dyDescent="0.25">
      <c r="A27" s="315"/>
      <c r="B27" s="300"/>
      <c r="C27" s="3"/>
      <c r="D27" s="120"/>
      <c r="E27" s="34"/>
      <c r="F27" s="300"/>
      <c r="G27" s="3"/>
      <c r="H27" s="2"/>
      <c r="I27" s="34"/>
      <c r="J27" s="316"/>
      <c r="K27" s="3"/>
      <c r="L27" s="2"/>
      <c r="M27" s="57"/>
      <c r="N27" s="300"/>
      <c r="O27" s="3"/>
      <c r="P27" s="2"/>
      <c r="Q27" s="57"/>
      <c r="R27" s="300"/>
      <c r="S27" s="3"/>
      <c r="T27" s="2"/>
      <c r="U27" s="5"/>
    </row>
    <row r="28" spans="1:21" s="92" customFormat="1" ht="16.5" customHeight="1" x14ac:dyDescent="0.25">
      <c r="A28" s="292" t="s">
        <v>128</v>
      </c>
      <c r="B28" s="302" t="s">
        <v>69</v>
      </c>
      <c r="C28" s="190" t="s">
        <v>143</v>
      </c>
      <c r="D28" s="120">
        <f>1000/670*E28</f>
        <v>0.44776119402985076</v>
      </c>
      <c r="E28" s="124" t="s">
        <v>129</v>
      </c>
      <c r="F28" s="303" t="s">
        <v>155</v>
      </c>
      <c r="G28" s="156" t="s">
        <v>154</v>
      </c>
      <c r="H28" s="120">
        <f>1000/670*I28</f>
        <v>29.850746268656717</v>
      </c>
      <c r="I28" s="124" t="s">
        <v>107</v>
      </c>
      <c r="J28" s="302"/>
      <c r="K28" s="130"/>
      <c r="L28" s="120"/>
      <c r="M28" s="121"/>
      <c r="N28" s="288" t="s">
        <v>402</v>
      </c>
      <c r="O28" s="238" t="s">
        <v>397</v>
      </c>
      <c r="P28" s="120">
        <f>1000/670*Q28</f>
        <v>22.388059701492537</v>
      </c>
      <c r="Q28" s="124" t="s">
        <v>546</v>
      </c>
      <c r="R28" s="289" t="s">
        <v>261</v>
      </c>
      <c r="S28" s="130" t="s">
        <v>262</v>
      </c>
      <c r="T28" s="120">
        <f>1000/670*U28</f>
        <v>17.910447761194032</v>
      </c>
      <c r="U28" s="124" t="s">
        <v>61</v>
      </c>
    </row>
    <row r="29" spans="1:21" s="92" customFormat="1" ht="16.5" customHeight="1" x14ac:dyDescent="0.25">
      <c r="A29" s="292"/>
      <c r="B29" s="302"/>
      <c r="C29" s="130" t="s">
        <v>64</v>
      </c>
      <c r="D29" s="120">
        <f t="shared" ref="D29:D30" si="12">1000/670*E29</f>
        <v>14.925373134328359</v>
      </c>
      <c r="E29" s="124" t="s">
        <v>77</v>
      </c>
      <c r="F29" s="304"/>
      <c r="G29" s="158" t="s">
        <v>103</v>
      </c>
      <c r="H29" s="120">
        <f t="shared" ref="H29:H30" si="13">1000/670*I29</f>
        <v>14.925373134328359</v>
      </c>
      <c r="I29" s="124" t="s">
        <v>90</v>
      </c>
      <c r="J29" s="302"/>
      <c r="K29" s="130"/>
      <c r="L29" s="120"/>
      <c r="M29" s="121"/>
      <c r="N29" s="288"/>
      <c r="O29" s="238" t="s">
        <v>76</v>
      </c>
      <c r="P29" s="120">
        <f t="shared" ref="P29:P30" si="14">1000/670*Q29</f>
        <v>4.477611940298508</v>
      </c>
      <c r="Q29" s="124" t="s">
        <v>532</v>
      </c>
      <c r="R29" s="289"/>
      <c r="S29" s="157" t="s">
        <v>263</v>
      </c>
      <c r="T29" s="120">
        <f t="shared" ref="T29" si="15">1000/670*U29</f>
        <v>4.477611940298508</v>
      </c>
      <c r="U29" s="124" t="s">
        <v>264</v>
      </c>
    </row>
    <row r="30" spans="1:21" s="92" customFormat="1" ht="16.5" customHeight="1" x14ac:dyDescent="0.25">
      <c r="A30" s="292"/>
      <c r="B30" s="302"/>
      <c r="C30" s="233" t="s">
        <v>474</v>
      </c>
      <c r="D30" s="120">
        <f t="shared" si="12"/>
        <v>4.477611940298508</v>
      </c>
      <c r="E30" s="124" t="s">
        <v>557</v>
      </c>
      <c r="F30" s="304"/>
      <c r="G30" s="156" t="s">
        <v>141</v>
      </c>
      <c r="H30" s="120">
        <f t="shared" si="13"/>
        <v>4.477611940298508</v>
      </c>
      <c r="I30" s="124" t="s">
        <v>88</v>
      </c>
      <c r="J30" s="302"/>
      <c r="K30" s="147"/>
      <c r="L30" s="120"/>
      <c r="M30" s="121"/>
      <c r="N30" s="288"/>
      <c r="O30" s="238" t="s">
        <v>401</v>
      </c>
      <c r="P30" s="120">
        <f t="shared" si="14"/>
        <v>4.477611940298508</v>
      </c>
      <c r="Q30" s="124" t="s">
        <v>554</v>
      </c>
      <c r="R30" s="289"/>
      <c r="S30" s="110"/>
      <c r="T30" s="120"/>
      <c r="U30" s="124"/>
    </row>
    <row r="31" spans="1:21" s="92" customFormat="1" ht="16.5" customHeight="1" x14ac:dyDescent="0.25">
      <c r="A31" s="292"/>
      <c r="B31" s="302"/>
      <c r="C31" s="123"/>
      <c r="D31" s="120"/>
      <c r="E31" s="124"/>
      <c r="F31" s="304"/>
      <c r="G31" s="155"/>
      <c r="H31" s="120"/>
      <c r="I31" s="124"/>
      <c r="J31" s="302"/>
      <c r="K31" s="123"/>
      <c r="L31" s="120"/>
      <c r="M31" s="121"/>
      <c r="N31" s="288"/>
      <c r="O31" s="105"/>
      <c r="P31" s="120"/>
      <c r="Q31" s="124"/>
      <c r="R31" s="289"/>
      <c r="S31" s="129"/>
      <c r="T31" s="120"/>
      <c r="U31" s="105"/>
    </row>
    <row r="32" spans="1:21" s="92" customFormat="1" ht="16.5" customHeight="1" x14ac:dyDescent="0.25">
      <c r="A32" s="292"/>
      <c r="B32" s="302"/>
      <c r="C32" s="218"/>
      <c r="D32" s="120"/>
      <c r="E32" s="105"/>
      <c r="F32" s="305"/>
      <c r="G32" s="218"/>
      <c r="H32" s="120"/>
      <c r="I32" s="105"/>
      <c r="J32" s="302"/>
      <c r="K32" s="218"/>
      <c r="L32" s="120"/>
      <c r="M32" s="108"/>
      <c r="N32" s="288"/>
      <c r="O32" s="218"/>
      <c r="P32" s="120"/>
      <c r="Q32" s="105"/>
      <c r="R32" s="289"/>
      <c r="S32" s="110"/>
      <c r="T32" s="120"/>
      <c r="U32" s="105"/>
    </row>
    <row r="33" spans="1:21" s="92" customFormat="1" ht="16.5" customHeight="1" x14ac:dyDescent="0.25">
      <c r="A33" s="272" t="s">
        <v>72</v>
      </c>
      <c r="B33" s="116" t="s">
        <v>71</v>
      </c>
      <c r="C33" s="218"/>
      <c r="D33" s="109"/>
      <c r="E33" s="108"/>
      <c r="F33" s="207" t="s">
        <v>120</v>
      </c>
      <c r="G33" s="218"/>
      <c r="H33" s="218"/>
      <c r="I33" s="105"/>
      <c r="J33" s="206" t="s">
        <v>71</v>
      </c>
      <c r="K33" s="114" t="s">
        <v>71</v>
      </c>
      <c r="L33" s="113">
        <v>1</v>
      </c>
      <c r="M33" s="234" t="s">
        <v>475</v>
      </c>
      <c r="N33" s="207" t="s">
        <v>71</v>
      </c>
      <c r="O33" s="218"/>
      <c r="P33" s="218"/>
      <c r="Q33" s="105"/>
      <c r="R33" s="206" t="s">
        <v>120</v>
      </c>
      <c r="S33" s="114"/>
      <c r="T33" s="113"/>
      <c r="U33" s="105"/>
    </row>
    <row r="34" spans="1:21" s="92" customFormat="1" ht="16.5" customHeight="1" x14ac:dyDescent="0.25">
      <c r="A34" s="273"/>
      <c r="B34" s="104" t="s">
        <v>70</v>
      </c>
      <c r="C34" s="103"/>
      <c r="D34" s="154"/>
      <c r="E34" s="101"/>
      <c r="F34" s="103" t="s">
        <v>119</v>
      </c>
      <c r="G34" s="103"/>
      <c r="H34" s="205"/>
      <c r="I34" s="107"/>
      <c r="J34" s="106" t="s">
        <v>70</v>
      </c>
      <c r="K34" s="103"/>
      <c r="L34" s="205"/>
      <c r="M34" s="101"/>
      <c r="N34" s="103" t="s">
        <v>10</v>
      </c>
      <c r="O34" s="103"/>
      <c r="P34" s="205"/>
      <c r="Q34" s="107"/>
      <c r="R34" s="104" t="s">
        <v>119</v>
      </c>
      <c r="S34" s="99"/>
      <c r="T34" s="98"/>
      <c r="U34" s="107"/>
    </row>
    <row r="35" spans="1:21" s="10" customFormat="1" ht="18.95" customHeight="1" x14ac:dyDescent="0.25">
      <c r="A35" s="293" t="s">
        <v>11</v>
      </c>
      <c r="B35" s="306" t="s">
        <v>12</v>
      </c>
      <c r="C35" s="307"/>
      <c r="D35" s="162"/>
      <c r="E35" s="162"/>
      <c r="F35" s="306" t="s">
        <v>12</v>
      </c>
      <c r="G35" s="307"/>
      <c r="H35" s="162"/>
      <c r="I35" s="162"/>
      <c r="J35" s="306" t="s">
        <v>12</v>
      </c>
      <c r="K35" s="307"/>
      <c r="L35" s="162"/>
      <c r="M35" s="162"/>
      <c r="N35" s="306" t="s">
        <v>12</v>
      </c>
      <c r="O35" s="307"/>
      <c r="P35" s="162"/>
      <c r="Q35" s="162"/>
      <c r="R35" s="306" t="s">
        <v>12</v>
      </c>
      <c r="S35" s="307"/>
      <c r="T35" s="162"/>
      <c r="U35" s="162"/>
    </row>
    <row r="36" spans="1:21" s="68" customFormat="1" ht="18.95" customHeight="1" x14ac:dyDescent="0.25">
      <c r="A36" s="294"/>
      <c r="B36" s="295" t="s">
        <v>49</v>
      </c>
      <c r="C36" s="295"/>
      <c r="D36" s="199">
        <v>4.5</v>
      </c>
      <c r="E36" s="17">
        <f>D36*70</f>
        <v>315</v>
      </c>
      <c r="F36" s="295" t="s">
        <v>49</v>
      </c>
      <c r="G36" s="295"/>
      <c r="H36" s="199">
        <v>4.5</v>
      </c>
      <c r="I36" s="17">
        <f>H36*70</f>
        <v>315</v>
      </c>
      <c r="J36" s="295" t="s">
        <v>49</v>
      </c>
      <c r="K36" s="295"/>
      <c r="L36" s="199">
        <v>5</v>
      </c>
      <c r="M36" s="17">
        <f>L36*70</f>
        <v>350</v>
      </c>
      <c r="N36" s="295" t="s">
        <v>49</v>
      </c>
      <c r="O36" s="295"/>
      <c r="P36" s="199">
        <v>4.5</v>
      </c>
      <c r="Q36" s="17">
        <f>P36*70</f>
        <v>315</v>
      </c>
      <c r="R36" s="295" t="s">
        <v>49</v>
      </c>
      <c r="S36" s="295"/>
      <c r="T36" s="199">
        <v>5</v>
      </c>
      <c r="U36" s="17">
        <f>T36*70</f>
        <v>350</v>
      </c>
    </row>
    <row r="37" spans="1:21" s="68" customFormat="1" ht="18.95" customHeight="1" x14ac:dyDescent="0.25">
      <c r="A37" s="294"/>
      <c r="B37" s="295" t="s">
        <v>53</v>
      </c>
      <c r="C37" s="295"/>
      <c r="D37" s="199">
        <v>2.2000000000000002</v>
      </c>
      <c r="E37" s="17">
        <f>D37*75</f>
        <v>165</v>
      </c>
      <c r="F37" s="295" t="s">
        <v>53</v>
      </c>
      <c r="G37" s="295"/>
      <c r="H37" s="199">
        <v>2.1</v>
      </c>
      <c r="I37" s="17">
        <f>H37*75</f>
        <v>157.5</v>
      </c>
      <c r="J37" s="295" t="s">
        <v>53</v>
      </c>
      <c r="K37" s="295"/>
      <c r="L37" s="199">
        <v>2.4</v>
      </c>
      <c r="M37" s="17">
        <f>L37*75</f>
        <v>180</v>
      </c>
      <c r="N37" s="295" t="s">
        <v>53</v>
      </c>
      <c r="O37" s="295"/>
      <c r="P37" s="199">
        <v>2.5</v>
      </c>
      <c r="Q37" s="17">
        <f>P37*75</f>
        <v>187.5</v>
      </c>
      <c r="R37" s="295" t="s">
        <v>53</v>
      </c>
      <c r="S37" s="295"/>
      <c r="T37" s="199">
        <v>2.1</v>
      </c>
      <c r="U37" s="17">
        <f>T37*75</f>
        <v>157.5</v>
      </c>
    </row>
    <row r="38" spans="1:21" s="68" customFormat="1" ht="18.95" customHeight="1" x14ac:dyDescent="0.25">
      <c r="A38" s="294"/>
      <c r="B38" s="295" t="s">
        <v>40</v>
      </c>
      <c r="C38" s="295"/>
      <c r="D38" s="199">
        <v>1.8</v>
      </c>
      <c r="E38" s="17">
        <f>D38*25</f>
        <v>45</v>
      </c>
      <c r="F38" s="295" t="s">
        <v>33</v>
      </c>
      <c r="G38" s="295"/>
      <c r="H38" s="199">
        <v>1.5</v>
      </c>
      <c r="I38" s="17">
        <f>H38*25</f>
        <v>37.5</v>
      </c>
      <c r="J38" s="295" t="s">
        <v>33</v>
      </c>
      <c r="K38" s="295"/>
      <c r="L38" s="199">
        <v>0.8</v>
      </c>
      <c r="M38" s="17">
        <f>L38*25</f>
        <v>20</v>
      </c>
      <c r="N38" s="295" t="s">
        <v>33</v>
      </c>
      <c r="O38" s="295"/>
      <c r="P38" s="199">
        <v>1.1399999999999999</v>
      </c>
      <c r="Q38" s="17">
        <f>P38*25</f>
        <v>28.499999999999996</v>
      </c>
      <c r="R38" s="295" t="s">
        <v>33</v>
      </c>
      <c r="S38" s="295"/>
      <c r="T38" s="199">
        <v>1.02</v>
      </c>
      <c r="U38" s="17">
        <f>T38*25</f>
        <v>25.5</v>
      </c>
    </row>
    <row r="39" spans="1:21" s="68" customFormat="1" ht="18.95" customHeight="1" x14ac:dyDescent="0.25">
      <c r="A39" s="294"/>
      <c r="B39" s="295" t="s">
        <v>35</v>
      </c>
      <c r="C39" s="295"/>
      <c r="D39" s="199"/>
      <c r="E39" s="17"/>
      <c r="F39" s="295" t="s">
        <v>35</v>
      </c>
      <c r="G39" s="295"/>
      <c r="H39" s="199"/>
      <c r="I39" s="17"/>
      <c r="J39" s="295" t="s">
        <v>35</v>
      </c>
      <c r="K39" s="295"/>
      <c r="L39" s="202">
        <v>1</v>
      </c>
      <c r="M39" s="17">
        <f>L39*60</f>
        <v>60</v>
      </c>
      <c r="N39" s="295" t="s">
        <v>35</v>
      </c>
      <c r="O39" s="295"/>
      <c r="P39" s="199"/>
      <c r="Q39" s="17"/>
      <c r="R39" s="295" t="s">
        <v>35</v>
      </c>
      <c r="S39" s="295"/>
      <c r="T39" s="199"/>
      <c r="U39" s="17"/>
    </row>
    <row r="40" spans="1:21" s="68" customFormat="1" ht="18.95" customHeight="1" x14ac:dyDescent="0.25">
      <c r="A40" s="294"/>
      <c r="B40" s="295" t="s">
        <v>22</v>
      </c>
      <c r="C40" s="295"/>
      <c r="D40" s="199"/>
      <c r="E40" s="17"/>
      <c r="F40" s="295" t="s">
        <v>22</v>
      </c>
      <c r="G40" s="295"/>
      <c r="H40" s="199"/>
      <c r="I40" s="17"/>
      <c r="J40" s="295" t="s">
        <v>22</v>
      </c>
      <c r="K40" s="295"/>
      <c r="L40" s="199"/>
      <c r="M40" s="17"/>
      <c r="N40" s="295" t="s">
        <v>22</v>
      </c>
      <c r="O40" s="295"/>
      <c r="P40" s="199"/>
      <c r="Q40" s="17"/>
      <c r="R40" s="295" t="s">
        <v>22</v>
      </c>
      <c r="S40" s="295"/>
      <c r="T40" s="199"/>
      <c r="U40" s="17"/>
    </row>
    <row r="41" spans="1:21" s="68" customFormat="1" ht="18.95" customHeight="1" x14ac:dyDescent="0.25">
      <c r="A41" s="294"/>
      <c r="B41" s="320" t="s">
        <v>24</v>
      </c>
      <c r="C41" s="320"/>
      <c r="D41" s="199">
        <v>1.93</v>
      </c>
      <c r="E41" s="17">
        <f t="shared" ref="E41" si="16">D41*70</f>
        <v>135.1</v>
      </c>
      <c r="F41" s="320" t="s">
        <v>24</v>
      </c>
      <c r="G41" s="320"/>
      <c r="H41" s="199">
        <v>1.93</v>
      </c>
      <c r="I41" s="17">
        <f t="shared" ref="I41" si="17">H41*70</f>
        <v>135.1</v>
      </c>
      <c r="J41" s="320" t="s">
        <v>24</v>
      </c>
      <c r="K41" s="320"/>
      <c r="L41" s="199">
        <v>1.9</v>
      </c>
      <c r="M41" s="17">
        <f t="shared" ref="M41" si="18">L41*70</f>
        <v>133</v>
      </c>
      <c r="N41" s="320" t="s">
        <v>24</v>
      </c>
      <c r="O41" s="320"/>
      <c r="P41" s="199">
        <v>1.9</v>
      </c>
      <c r="Q41" s="17">
        <f t="shared" ref="Q41" si="19">P41*70</f>
        <v>133</v>
      </c>
      <c r="R41" s="320" t="s">
        <v>24</v>
      </c>
      <c r="S41" s="320"/>
      <c r="T41" s="199">
        <v>2</v>
      </c>
      <c r="U41" s="17">
        <f t="shared" ref="U41" si="20">T41*70</f>
        <v>140</v>
      </c>
    </row>
    <row r="42" spans="1:21" s="68" customFormat="1" ht="18.95" customHeight="1" x14ac:dyDescent="0.25">
      <c r="A42" s="294"/>
      <c r="B42" s="295" t="s">
        <v>42</v>
      </c>
      <c r="C42" s="295"/>
      <c r="D42" s="84"/>
      <c r="E42" s="17">
        <f>SUM(E36:E41)</f>
        <v>660.1</v>
      </c>
      <c r="F42" s="295" t="s">
        <v>37</v>
      </c>
      <c r="G42" s="295"/>
      <c r="H42" s="84"/>
      <c r="I42" s="17">
        <f>SUM(I36:I41)</f>
        <v>645.1</v>
      </c>
      <c r="J42" s="295" t="s">
        <v>37</v>
      </c>
      <c r="K42" s="295"/>
      <c r="L42" s="84"/>
      <c r="M42" s="17">
        <f>SUM(M36:M41)</f>
        <v>743</v>
      </c>
      <c r="N42" s="295" t="s">
        <v>37</v>
      </c>
      <c r="O42" s="295"/>
      <c r="P42" s="84"/>
      <c r="Q42" s="17">
        <f>SUM(Q36:Q41)</f>
        <v>664</v>
      </c>
      <c r="R42" s="295" t="s">
        <v>37</v>
      </c>
      <c r="S42" s="295"/>
      <c r="T42" s="84"/>
      <c r="U42" s="17">
        <f>SUM(U36:U41)</f>
        <v>673</v>
      </c>
    </row>
    <row r="43" spans="1:21" s="10" customFormat="1" ht="25.5" customHeight="1" x14ac:dyDescent="0.25">
      <c r="A43" s="163"/>
      <c r="B43" s="164" t="s">
        <v>6</v>
      </c>
      <c r="C43" s="164"/>
      <c r="D43" s="164"/>
      <c r="E43" s="164"/>
      <c r="F43" s="164"/>
      <c r="G43" s="164"/>
      <c r="H43" s="164" t="s">
        <v>21</v>
      </c>
      <c r="I43" s="164"/>
      <c r="J43" s="164"/>
      <c r="K43" s="164"/>
      <c r="L43" s="164"/>
      <c r="M43" s="164"/>
      <c r="N43" s="9"/>
      <c r="O43" s="9"/>
      <c r="P43" s="321" t="s">
        <v>7</v>
      </c>
      <c r="Q43" s="321"/>
      <c r="R43" s="1"/>
      <c r="S43" s="1"/>
      <c r="T43" s="1"/>
      <c r="U43" s="1"/>
    </row>
    <row r="44" spans="1:21" s="11" customFormat="1" ht="20.100000000000001" customHeight="1" x14ac:dyDescent="0.25">
      <c r="A44" s="290" t="s">
        <v>168</v>
      </c>
      <c r="B44" s="290"/>
      <c r="C44" s="290"/>
      <c r="D44" s="290"/>
      <c r="E44" s="290"/>
      <c r="F44" s="290"/>
      <c r="G44" s="290"/>
      <c r="H44" s="290"/>
      <c r="I44" s="290"/>
      <c r="J44" s="290"/>
      <c r="K44" s="290"/>
      <c r="L44" s="290"/>
      <c r="M44" s="290"/>
    </row>
    <row r="45" spans="1:21" s="11" customFormat="1" ht="20.100000000000001" customHeight="1" x14ac:dyDescent="0.25">
      <c r="A45" s="90" t="s">
        <v>20</v>
      </c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12"/>
      <c r="O45" s="12"/>
      <c r="P45" s="12"/>
      <c r="Q45" s="12"/>
      <c r="R45" s="12"/>
      <c r="S45" s="12"/>
      <c r="T45" s="12"/>
      <c r="U45" s="12"/>
    </row>
    <row r="46" spans="1:21" s="11" customFormat="1" ht="20.100000000000001" customHeight="1" x14ac:dyDescent="0.25">
      <c r="A46" s="290" t="s">
        <v>13</v>
      </c>
      <c r="B46" s="290"/>
      <c r="C46" s="290"/>
      <c r="D46" s="290"/>
      <c r="E46" s="290"/>
      <c r="F46" s="290"/>
      <c r="G46" s="290"/>
      <c r="H46" s="290"/>
      <c r="I46" s="290"/>
      <c r="J46" s="290"/>
      <c r="K46" s="290"/>
      <c r="L46" s="290"/>
      <c r="M46" s="290"/>
    </row>
  </sheetData>
  <mergeCells count="102">
    <mergeCell ref="A1:K1"/>
    <mergeCell ref="R38:S38"/>
    <mergeCell ref="A44:M44"/>
    <mergeCell ref="R42:S42"/>
    <mergeCell ref="N42:O42"/>
    <mergeCell ref="F38:G38"/>
    <mergeCell ref="B39:C39"/>
    <mergeCell ref="F39:G39"/>
    <mergeCell ref="J39:K39"/>
    <mergeCell ref="N39:O39"/>
    <mergeCell ref="R39:S39"/>
    <mergeCell ref="J38:K38"/>
    <mergeCell ref="B42:C42"/>
    <mergeCell ref="F42:G42"/>
    <mergeCell ref="J42:K42"/>
    <mergeCell ref="N40:O40"/>
    <mergeCell ref="B41:C41"/>
    <mergeCell ref="F41:G41"/>
    <mergeCell ref="J41:K41"/>
    <mergeCell ref="N41:O41"/>
    <mergeCell ref="R41:S41"/>
    <mergeCell ref="B38:C38"/>
    <mergeCell ref="N38:O38"/>
    <mergeCell ref="P43:Q43"/>
    <mergeCell ref="R40:S40"/>
    <mergeCell ref="A5:A6"/>
    <mergeCell ref="B5:B6"/>
    <mergeCell ref="F5:F6"/>
    <mergeCell ref="J5:J6"/>
    <mergeCell ref="N5:N6"/>
    <mergeCell ref="R5:R6"/>
    <mergeCell ref="A23:A27"/>
    <mergeCell ref="B23:B27"/>
    <mergeCell ref="N18:N22"/>
    <mergeCell ref="B7:B12"/>
    <mergeCell ref="B13:B17"/>
    <mergeCell ref="O19:O20"/>
    <mergeCell ref="J23:J27"/>
    <mergeCell ref="N23:N27"/>
    <mergeCell ref="N7:N12"/>
    <mergeCell ref="B18:B22"/>
    <mergeCell ref="F18:F22"/>
    <mergeCell ref="K19:K20"/>
    <mergeCell ref="R23:R27"/>
    <mergeCell ref="R7:R12"/>
    <mergeCell ref="N13:N17"/>
    <mergeCell ref="R13:R17"/>
    <mergeCell ref="N37:O37"/>
    <mergeCell ref="R36:S36"/>
    <mergeCell ref="J36:K36"/>
    <mergeCell ref="J37:K37"/>
    <mergeCell ref="F36:G36"/>
    <mergeCell ref="F37:G37"/>
    <mergeCell ref="N35:O35"/>
    <mergeCell ref="B36:C36"/>
    <mergeCell ref="B37:C37"/>
    <mergeCell ref="B35:C35"/>
    <mergeCell ref="F35:G35"/>
    <mergeCell ref="R35:S35"/>
    <mergeCell ref="R37:S37"/>
    <mergeCell ref="J35:K35"/>
    <mergeCell ref="N36:O36"/>
    <mergeCell ref="A46:M46"/>
    <mergeCell ref="J18:J22"/>
    <mergeCell ref="A7:A12"/>
    <mergeCell ref="A13:A17"/>
    <mergeCell ref="A35:A42"/>
    <mergeCell ref="B40:C40"/>
    <mergeCell ref="F40:G40"/>
    <mergeCell ref="J40:K40"/>
    <mergeCell ref="A18:A22"/>
    <mergeCell ref="F23:F27"/>
    <mergeCell ref="A28:A32"/>
    <mergeCell ref="F13:F17"/>
    <mergeCell ref="F7:F12"/>
    <mergeCell ref="B28:B32"/>
    <mergeCell ref="F28:F32"/>
    <mergeCell ref="J28:J32"/>
    <mergeCell ref="J7:J17"/>
    <mergeCell ref="S2:T2"/>
    <mergeCell ref="A33:A34"/>
    <mergeCell ref="L3:M3"/>
    <mergeCell ref="N3:O3"/>
    <mergeCell ref="P3:Q3"/>
    <mergeCell ref="R3:S3"/>
    <mergeCell ref="T3:U3"/>
    <mergeCell ref="B3:C3"/>
    <mergeCell ref="D3:E3"/>
    <mergeCell ref="F3:G3"/>
    <mergeCell ref="H3:I3"/>
    <mergeCell ref="J3:K3"/>
    <mergeCell ref="S19:S20"/>
    <mergeCell ref="C21:C22"/>
    <mergeCell ref="G21:G22"/>
    <mergeCell ref="K21:K22"/>
    <mergeCell ref="O21:O22"/>
    <mergeCell ref="S21:S22"/>
    <mergeCell ref="R18:R22"/>
    <mergeCell ref="C19:C20"/>
    <mergeCell ref="G19:G20"/>
    <mergeCell ref="N28:N32"/>
    <mergeCell ref="R28:R32"/>
  </mergeCells>
  <phoneticPr fontId="1" type="noConversion"/>
  <printOptions horizontalCentered="1"/>
  <pageMargins left="0.15748031496062992" right="0.15748031496062992" top="0.23622047244094491" bottom="0.19685039370078741" header="0.23622047244094491" footer="0.19685039370078741"/>
  <pageSetup paperSize="9" scale="70" orientation="landscape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view="pageBreakPreview" topLeftCell="A16" zoomScale="85" zoomScaleNormal="100" zoomScaleSheetLayoutView="85" workbookViewId="0">
      <selection activeCell="P27" sqref="P27:P31"/>
    </sheetView>
  </sheetViews>
  <sheetFormatPr defaultColWidth="9" defaultRowHeight="16.5" x14ac:dyDescent="0.25"/>
  <cols>
    <col min="1" max="2" width="7.625" style="76" customWidth="1"/>
    <col min="3" max="3" width="12.625" style="76" customWidth="1"/>
    <col min="4" max="6" width="7.625" style="76" customWidth="1"/>
    <col min="7" max="7" width="12.625" style="76" customWidth="1"/>
    <col min="8" max="8" width="7.625" style="76" customWidth="1"/>
    <col min="9" max="10" width="7.625" style="62" customWidth="1"/>
    <col min="11" max="11" width="12.625" style="62" customWidth="1"/>
    <col min="12" max="14" width="7.625" style="62" customWidth="1"/>
    <col min="15" max="15" width="12.625" style="62" customWidth="1"/>
    <col min="16" max="18" width="7.625" style="62" customWidth="1"/>
    <col min="19" max="19" width="12.625" style="62" customWidth="1"/>
    <col min="20" max="21" width="7.625" style="62" customWidth="1"/>
    <col min="22" max="16384" width="9" style="62"/>
  </cols>
  <sheetData>
    <row r="1" spans="1:21" ht="28.5" customHeight="1" x14ac:dyDescent="0.25">
      <c r="A1" s="346" t="str">
        <f>工作表1!A1</f>
        <v xml:space="preserve"> 屏東縣東寧.竹田國民小學111年5月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8" t="str">
        <f>工作表1!G2</f>
        <v>第2週學生午餐食譜(自設廚房)</v>
      </c>
      <c r="M1" s="8"/>
      <c r="N1" s="8"/>
      <c r="O1" s="8"/>
      <c r="P1" s="8"/>
      <c r="Q1" s="8"/>
      <c r="R1" s="8"/>
      <c r="S1" s="8"/>
      <c r="T1" s="8"/>
      <c r="U1" s="8"/>
    </row>
    <row r="2" spans="1:21" ht="21" customHeight="1" x14ac:dyDescent="0.25">
      <c r="A2" s="63" t="str">
        <f>工作表1!A3</f>
        <v>供應人數：671人</v>
      </c>
      <c r="B2" s="64"/>
      <c r="C2" s="64"/>
      <c r="D2" s="64"/>
      <c r="E2" s="64"/>
      <c r="F2" s="64"/>
      <c r="G2" s="65" t="s">
        <v>45</v>
      </c>
      <c r="H2" s="65"/>
      <c r="I2" s="65"/>
      <c r="J2" s="65"/>
      <c r="K2" s="65"/>
      <c r="L2" s="65" t="str">
        <f>工作表1!A4</f>
        <v>食材供應商：西台餐廳</v>
      </c>
      <c r="M2" s="65"/>
      <c r="O2" s="65"/>
      <c r="P2" s="65" t="str">
        <f>工作表1!A5</f>
        <v>電話：08-7792135</v>
      </c>
      <c r="Q2" s="65"/>
      <c r="S2" s="347">
        <f>工作表1!A6</f>
        <v>44666</v>
      </c>
      <c r="T2" s="347"/>
      <c r="U2" s="228" t="s">
        <v>46</v>
      </c>
    </row>
    <row r="3" spans="1:21" ht="18.95" customHeight="1" x14ac:dyDescent="0.25">
      <c r="A3" s="91" t="s">
        <v>2</v>
      </c>
      <c r="B3" s="348">
        <f>工作表1!C9</f>
        <v>44690</v>
      </c>
      <c r="C3" s="349"/>
      <c r="D3" s="350" t="s">
        <v>25</v>
      </c>
      <c r="E3" s="350"/>
      <c r="F3" s="348">
        <f>工作表1!C10</f>
        <v>44691</v>
      </c>
      <c r="G3" s="349"/>
      <c r="H3" s="350" t="s">
        <v>26</v>
      </c>
      <c r="I3" s="351"/>
      <c r="J3" s="348">
        <f>工作表1!C11</f>
        <v>44692</v>
      </c>
      <c r="K3" s="349"/>
      <c r="L3" s="350" t="s">
        <v>27</v>
      </c>
      <c r="M3" s="351"/>
      <c r="N3" s="352">
        <f>工作表1!C12</f>
        <v>44693</v>
      </c>
      <c r="O3" s="349"/>
      <c r="P3" s="350" t="s">
        <v>28</v>
      </c>
      <c r="Q3" s="350"/>
      <c r="R3" s="348">
        <f>工作表1!C13</f>
        <v>44694</v>
      </c>
      <c r="S3" s="349"/>
      <c r="T3" s="350" t="s">
        <v>29</v>
      </c>
      <c r="U3" s="351"/>
    </row>
    <row r="4" spans="1:21" s="59" customFormat="1" ht="18.95" customHeight="1" x14ac:dyDescent="0.25">
      <c r="A4" s="203" t="s">
        <v>3</v>
      </c>
      <c r="B4" s="204" t="s">
        <v>48</v>
      </c>
      <c r="C4" s="203" t="s">
        <v>23</v>
      </c>
      <c r="D4" s="204" t="s">
        <v>39</v>
      </c>
      <c r="E4" s="216" t="s">
        <v>30</v>
      </c>
      <c r="F4" s="204" t="s">
        <v>48</v>
      </c>
      <c r="G4" s="203" t="s">
        <v>23</v>
      </c>
      <c r="H4" s="204" t="s">
        <v>39</v>
      </c>
      <c r="I4" s="204" t="s">
        <v>30</v>
      </c>
      <c r="J4" s="204" t="s">
        <v>48</v>
      </c>
      <c r="K4" s="203" t="s">
        <v>23</v>
      </c>
      <c r="L4" s="204" t="s">
        <v>39</v>
      </c>
      <c r="M4" s="204" t="s">
        <v>31</v>
      </c>
      <c r="N4" s="217" t="s">
        <v>48</v>
      </c>
      <c r="O4" s="203" t="s">
        <v>23</v>
      </c>
      <c r="P4" s="204" t="s">
        <v>39</v>
      </c>
      <c r="Q4" s="216" t="s">
        <v>30</v>
      </c>
      <c r="R4" s="204" t="s">
        <v>48</v>
      </c>
      <c r="S4" s="203" t="s">
        <v>23</v>
      </c>
      <c r="T4" s="204" t="s">
        <v>39</v>
      </c>
      <c r="U4" s="204" t="s">
        <v>31</v>
      </c>
    </row>
    <row r="5" spans="1:21" s="94" customFormat="1" ht="16.5" customHeight="1" x14ac:dyDescent="0.25">
      <c r="A5" s="308" t="s">
        <v>118</v>
      </c>
      <c r="B5" s="309" t="s">
        <v>116</v>
      </c>
      <c r="C5" s="139" t="s">
        <v>114</v>
      </c>
      <c r="D5" s="120">
        <f>1000/670*E5</f>
        <v>74.626865671641795</v>
      </c>
      <c r="E5" s="121" t="s">
        <v>87</v>
      </c>
      <c r="F5" s="309" t="s">
        <v>113</v>
      </c>
      <c r="G5" s="139" t="s">
        <v>203</v>
      </c>
      <c r="H5" s="120">
        <f>1000/670*I5</f>
        <v>52.238805970149258</v>
      </c>
      <c r="I5" s="124" t="s">
        <v>146</v>
      </c>
      <c r="J5" s="344" t="s">
        <v>433</v>
      </c>
      <c r="K5" s="220" t="s">
        <v>383</v>
      </c>
      <c r="L5" s="221">
        <f>1000/704*M5</f>
        <v>149.14772727272728</v>
      </c>
      <c r="M5" s="24" t="s">
        <v>376</v>
      </c>
      <c r="N5" s="309" t="s">
        <v>468</v>
      </c>
      <c r="O5" s="139" t="s">
        <v>202</v>
      </c>
      <c r="P5" s="120">
        <f>1000/670*Q5</f>
        <v>74.626865671641795</v>
      </c>
      <c r="Q5" s="124" t="s">
        <v>87</v>
      </c>
      <c r="R5" s="345" t="s">
        <v>465</v>
      </c>
      <c r="S5" s="138" t="s">
        <v>176</v>
      </c>
      <c r="T5" s="120">
        <f>1000/670*U5</f>
        <v>52.238805970149258</v>
      </c>
      <c r="U5" s="124" t="s">
        <v>466</v>
      </c>
    </row>
    <row r="6" spans="1:21" s="94" customFormat="1" ht="16.5" customHeight="1" x14ac:dyDescent="0.25">
      <c r="A6" s="308"/>
      <c r="B6" s="310"/>
      <c r="C6" s="131"/>
      <c r="D6" s="120"/>
      <c r="E6" s="121"/>
      <c r="F6" s="310"/>
      <c r="G6" s="131" t="s">
        <v>204</v>
      </c>
      <c r="H6" s="120">
        <f>1000/670*I6</f>
        <v>22.388059701492537</v>
      </c>
      <c r="I6" s="124" t="s">
        <v>67</v>
      </c>
      <c r="J6" s="344"/>
      <c r="K6" s="202"/>
      <c r="L6" s="221"/>
      <c r="M6" s="24"/>
      <c r="N6" s="310"/>
      <c r="O6" s="131"/>
      <c r="P6" s="120"/>
      <c r="Q6" s="124"/>
      <c r="R6" s="345"/>
      <c r="S6" s="135" t="s">
        <v>315</v>
      </c>
      <c r="T6" s="120">
        <f>1000/670*U6</f>
        <v>22.388059701492537</v>
      </c>
      <c r="U6" s="96" t="s">
        <v>467</v>
      </c>
    </row>
    <row r="7" spans="1:21" s="92" customFormat="1" ht="16.5" customHeight="1" x14ac:dyDescent="0.25">
      <c r="A7" s="341" t="s">
        <v>148</v>
      </c>
      <c r="B7" s="302" t="s">
        <v>358</v>
      </c>
      <c r="C7" s="184" t="s">
        <v>273</v>
      </c>
      <c r="D7" s="120">
        <f>1000/670*E7</f>
        <v>29.850746268656717</v>
      </c>
      <c r="E7" s="121" t="s">
        <v>283</v>
      </c>
      <c r="F7" s="325" t="s">
        <v>162</v>
      </c>
      <c r="G7" s="119" t="s">
        <v>210</v>
      </c>
      <c r="H7" s="120">
        <f>1000/670*I7</f>
        <v>82.089552238805979</v>
      </c>
      <c r="I7" s="146">
        <v>55</v>
      </c>
      <c r="J7" s="343" t="s">
        <v>372</v>
      </c>
      <c r="K7" s="222" t="s">
        <v>325</v>
      </c>
      <c r="L7" s="120">
        <f>1000/670*M7</f>
        <v>35.820895522388064</v>
      </c>
      <c r="M7" s="24" t="s">
        <v>377</v>
      </c>
      <c r="N7" s="303" t="s">
        <v>266</v>
      </c>
      <c r="O7" s="26" t="s">
        <v>267</v>
      </c>
      <c r="P7" s="120">
        <f t="shared" ref="P7:P10" si="0">1000/670*Q7</f>
        <v>74.626865671641795</v>
      </c>
      <c r="Q7" s="124" t="s">
        <v>167</v>
      </c>
      <c r="R7" s="302" t="s">
        <v>173</v>
      </c>
      <c r="S7" s="127" t="s">
        <v>147</v>
      </c>
      <c r="T7" s="120">
        <f>1000/670*U7</f>
        <v>82.089552238805979</v>
      </c>
      <c r="U7" s="124" t="s">
        <v>311</v>
      </c>
    </row>
    <row r="8" spans="1:21" s="92" customFormat="1" ht="16.5" customHeight="1" x14ac:dyDescent="0.25">
      <c r="A8" s="342"/>
      <c r="B8" s="302"/>
      <c r="C8" s="21" t="s">
        <v>274</v>
      </c>
      <c r="D8" s="120">
        <f t="shared" ref="D8:D9" si="1">1000/670*E8</f>
        <v>44.776119402985074</v>
      </c>
      <c r="E8" s="121" t="s">
        <v>284</v>
      </c>
      <c r="F8" s="325"/>
      <c r="G8" s="119" t="s">
        <v>170</v>
      </c>
      <c r="H8" s="120">
        <f t="shared" ref="H8:H17" si="2">1000/670*I8</f>
        <v>0.89552238805970152</v>
      </c>
      <c r="I8" s="146">
        <v>0.6</v>
      </c>
      <c r="J8" s="343"/>
      <c r="K8" s="42" t="s">
        <v>373</v>
      </c>
      <c r="L8" s="120">
        <f t="shared" ref="L8:L11" si="3">1000/670*M8</f>
        <v>37.313432835820898</v>
      </c>
      <c r="M8" s="25" t="s">
        <v>378</v>
      </c>
      <c r="N8" s="304"/>
      <c r="O8" s="185" t="s">
        <v>268</v>
      </c>
      <c r="P8" s="120">
        <f t="shared" si="0"/>
        <v>0.89552238805970152</v>
      </c>
      <c r="Q8" s="105" t="s">
        <v>279</v>
      </c>
      <c r="R8" s="302"/>
      <c r="S8" s="127" t="s">
        <v>62</v>
      </c>
      <c r="T8" s="120">
        <f t="shared" ref="T8:T17" si="4">1000/670*U8</f>
        <v>0.89552238805970152</v>
      </c>
      <c r="U8" s="124" t="s">
        <v>130</v>
      </c>
    </row>
    <row r="9" spans="1:21" s="92" customFormat="1" ht="16.5" customHeight="1" x14ac:dyDescent="0.25">
      <c r="A9" s="342"/>
      <c r="B9" s="302"/>
      <c r="C9" s="27" t="s">
        <v>321</v>
      </c>
      <c r="D9" s="120">
        <f t="shared" si="1"/>
        <v>22.388059701492537</v>
      </c>
      <c r="E9" s="121" t="s">
        <v>357</v>
      </c>
      <c r="F9" s="325"/>
      <c r="G9" s="130" t="s">
        <v>171</v>
      </c>
      <c r="H9" s="120">
        <f t="shared" si="2"/>
        <v>0.89552238805970152</v>
      </c>
      <c r="I9" s="146">
        <v>0.6</v>
      </c>
      <c r="J9" s="343"/>
      <c r="K9" s="42" t="s">
        <v>374</v>
      </c>
      <c r="L9" s="120">
        <f t="shared" si="3"/>
        <v>7.4626865671641793</v>
      </c>
      <c r="M9" s="25" t="s">
        <v>379</v>
      </c>
      <c r="N9" s="304"/>
      <c r="O9" s="18" t="s">
        <v>269</v>
      </c>
      <c r="P9" s="120">
        <f t="shared" si="0"/>
        <v>44.776119402985074</v>
      </c>
      <c r="Q9" s="124" t="s">
        <v>282</v>
      </c>
      <c r="R9" s="302"/>
      <c r="S9" s="244" t="s">
        <v>481</v>
      </c>
      <c r="T9" s="120">
        <f t="shared" si="4"/>
        <v>7.4626865671641793</v>
      </c>
      <c r="U9" s="187">
        <v>5</v>
      </c>
    </row>
    <row r="10" spans="1:21" s="92" customFormat="1" ht="16.5" customHeight="1" x14ac:dyDescent="0.25">
      <c r="A10" s="342"/>
      <c r="B10" s="302"/>
      <c r="C10" s="21" t="s">
        <v>268</v>
      </c>
      <c r="D10" s="120">
        <f t="shared" ref="D10" si="5">1000/670*E10</f>
        <v>0.89552238805970152</v>
      </c>
      <c r="E10" s="108" t="s">
        <v>75</v>
      </c>
      <c r="F10" s="325"/>
      <c r="G10" s="240" t="s">
        <v>478</v>
      </c>
      <c r="H10" s="120">
        <f t="shared" si="2"/>
        <v>13.432835820895523</v>
      </c>
      <c r="I10" s="105" t="s">
        <v>550</v>
      </c>
      <c r="J10" s="343"/>
      <c r="K10" s="42" t="s">
        <v>65</v>
      </c>
      <c r="L10" s="120">
        <f t="shared" si="3"/>
        <v>29.850746268656717</v>
      </c>
      <c r="M10" s="25" t="s">
        <v>380</v>
      </c>
      <c r="N10" s="304"/>
      <c r="O10" s="18" t="s">
        <v>270</v>
      </c>
      <c r="P10" s="120">
        <f t="shared" si="0"/>
        <v>4.477611940298508</v>
      </c>
      <c r="Q10" s="105" t="s">
        <v>285</v>
      </c>
      <c r="R10" s="302"/>
      <c r="S10" s="129"/>
      <c r="T10" s="120"/>
      <c r="U10" s="126"/>
    </row>
    <row r="11" spans="1:21" s="92" customFormat="1" ht="16.5" customHeight="1" x14ac:dyDescent="0.25">
      <c r="A11" s="342"/>
      <c r="B11" s="302"/>
      <c r="C11" s="21"/>
      <c r="D11" s="120"/>
      <c r="E11" s="108"/>
      <c r="F11" s="325"/>
      <c r="G11" s="110"/>
      <c r="H11" s="120"/>
      <c r="I11" s="105"/>
      <c r="J11" s="343"/>
      <c r="K11" s="42" t="s">
        <v>381</v>
      </c>
      <c r="L11" s="120">
        <f t="shared" si="3"/>
        <v>0.29850746268656719</v>
      </c>
      <c r="M11" s="25" t="s">
        <v>382</v>
      </c>
      <c r="N11" s="305"/>
      <c r="O11" s="110"/>
      <c r="P11" s="120"/>
      <c r="Q11" s="105"/>
      <c r="R11" s="302"/>
      <c r="S11" s="110"/>
      <c r="T11" s="120"/>
      <c r="U11" s="105"/>
    </row>
    <row r="12" spans="1:21" s="92" customFormat="1" ht="16.5" customHeight="1" x14ac:dyDescent="0.25">
      <c r="A12" s="341" t="s">
        <v>131</v>
      </c>
      <c r="B12" s="325" t="s">
        <v>206</v>
      </c>
      <c r="C12" s="21" t="s">
        <v>207</v>
      </c>
      <c r="D12" s="120">
        <f t="shared" ref="D12:D17" si="6">1000/670*E12</f>
        <v>59.701492537313435</v>
      </c>
      <c r="E12" s="124" t="s">
        <v>447</v>
      </c>
      <c r="F12" s="325" t="s">
        <v>327</v>
      </c>
      <c r="G12" s="129" t="s">
        <v>133</v>
      </c>
      <c r="H12" s="120">
        <f t="shared" si="2"/>
        <v>8.9552238805970159</v>
      </c>
      <c r="I12" s="124" t="s">
        <v>136</v>
      </c>
      <c r="J12" s="317" t="s">
        <v>443</v>
      </c>
      <c r="K12" s="169" t="s">
        <v>260</v>
      </c>
      <c r="L12" s="170">
        <f t="shared" ref="L12" si="7">1000/670*M12</f>
        <v>31.343283582089555</v>
      </c>
      <c r="M12" s="171" t="s">
        <v>444</v>
      </c>
      <c r="N12" s="325" t="s">
        <v>445</v>
      </c>
      <c r="O12" s="131" t="s">
        <v>329</v>
      </c>
      <c r="P12" s="120">
        <f t="shared" ref="P12:P15" si="8">1000/670*Q12</f>
        <v>59.701492537313435</v>
      </c>
      <c r="Q12" s="120">
        <v>40</v>
      </c>
      <c r="R12" s="288" t="s">
        <v>482</v>
      </c>
      <c r="S12" s="245" t="s">
        <v>483</v>
      </c>
      <c r="T12" s="120">
        <f t="shared" si="4"/>
        <v>13.432835820895523</v>
      </c>
      <c r="U12" s="124" t="s">
        <v>550</v>
      </c>
    </row>
    <row r="13" spans="1:21" s="92" customFormat="1" ht="16.5" customHeight="1" x14ac:dyDescent="0.25">
      <c r="A13" s="342"/>
      <c r="B13" s="325"/>
      <c r="C13" s="21" t="s">
        <v>208</v>
      </c>
      <c r="D13" s="120">
        <f t="shared" si="6"/>
        <v>4.477611940298508</v>
      </c>
      <c r="E13" s="124" t="s">
        <v>229</v>
      </c>
      <c r="F13" s="325"/>
      <c r="G13" s="129" t="s">
        <v>83</v>
      </c>
      <c r="H13" s="120">
        <f t="shared" si="2"/>
        <v>29.850746268656717</v>
      </c>
      <c r="I13" s="124" t="s">
        <v>82</v>
      </c>
      <c r="J13" s="317"/>
      <c r="K13" s="27"/>
      <c r="L13" s="168"/>
      <c r="M13" s="108"/>
      <c r="N13" s="325"/>
      <c r="O13" s="131" t="s">
        <v>446</v>
      </c>
      <c r="P13" s="120">
        <f t="shared" si="8"/>
        <v>4.477611940298508</v>
      </c>
      <c r="Q13" s="120">
        <v>3</v>
      </c>
      <c r="R13" s="288"/>
      <c r="S13" s="245" t="s">
        <v>369</v>
      </c>
      <c r="T13" s="120">
        <f t="shared" si="4"/>
        <v>14.925373134328359</v>
      </c>
      <c r="U13" s="124" t="s">
        <v>548</v>
      </c>
    </row>
    <row r="14" spans="1:21" s="92" customFormat="1" ht="16.5" customHeight="1" x14ac:dyDescent="0.25">
      <c r="A14" s="342"/>
      <c r="B14" s="325"/>
      <c r="C14" s="21" t="s">
        <v>209</v>
      </c>
      <c r="D14" s="120">
        <f t="shared" si="6"/>
        <v>8.9552238805970159</v>
      </c>
      <c r="E14" s="124" t="s">
        <v>226</v>
      </c>
      <c r="F14" s="325"/>
      <c r="G14" s="129" t="s">
        <v>253</v>
      </c>
      <c r="H14" s="120">
        <f t="shared" si="2"/>
        <v>13.432835820895523</v>
      </c>
      <c r="I14" s="124" t="s">
        <v>254</v>
      </c>
      <c r="J14" s="317"/>
      <c r="K14" s="189"/>
      <c r="L14" s="168"/>
      <c r="M14" s="101"/>
      <c r="N14" s="325"/>
      <c r="O14" s="129" t="s">
        <v>153</v>
      </c>
      <c r="P14" s="120">
        <f t="shared" si="8"/>
        <v>4.477611940298508</v>
      </c>
      <c r="Q14" s="124" t="s">
        <v>88</v>
      </c>
      <c r="R14" s="288"/>
      <c r="S14" s="245" t="s">
        <v>265</v>
      </c>
      <c r="T14" s="120">
        <f t="shared" si="4"/>
        <v>8.9552238805970159</v>
      </c>
      <c r="U14" s="124" t="s">
        <v>529</v>
      </c>
    </row>
    <row r="15" spans="1:21" s="92" customFormat="1" ht="16.5" customHeight="1" x14ac:dyDescent="0.25">
      <c r="A15" s="342"/>
      <c r="B15" s="325"/>
      <c r="C15" s="20"/>
      <c r="D15" s="120"/>
      <c r="E15" s="124"/>
      <c r="F15" s="325"/>
      <c r="G15" s="129" t="s">
        <v>243</v>
      </c>
      <c r="H15" s="120">
        <f t="shared" si="2"/>
        <v>4.477611940298508</v>
      </c>
      <c r="I15" s="124" t="s">
        <v>244</v>
      </c>
      <c r="J15" s="317"/>
      <c r="K15" s="190"/>
      <c r="L15" s="190"/>
      <c r="M15" s="198"/>
      <c r="N15" s="325"/>
      <c r="O15" s="110" t="s">
        <v>330</v>
      </c>
      <c r="P15" s="120">
        <f t="shared" si="8"/>
        <v>7.4626865671641793</v>
      </c>
      <c r="Q15" s="105" t="s">
        <v>331</v>
      </c>
      <c r="R15" s="288"/>
      <c r="S15" s="245" t="s">
        <v>484</v>
      </c>
      <c r="T15" s="120">
        <f t="shared" si="4"/>
        <v>8.9552238805970159</v>
      </c>
      <c r="U15" s="124" t="s">
        <v>552</v>
      </c>
    </row>
    <row r="16" spans="1:21" s="92" customFormat="1" ht="16.5" customHeight="1" x14ac:dyDescent="0.25">
      <c r="A16" s="342"/>
      <c r="B16" s="325"/>
      <c r="C16" s="110"/>
      <c r="D16" s="120"/>
      <c r="E16" s="105"/>
      <c r="F16" s="325"/>
      <c r="G16" s="110"/>
      <c r="H16" s="120"/>
      <c r="I16" s="105"/>
      <c r="J16" s="301"/>
      <c r="K16" s="26"/>
      <c r="L16" s="120"/>
      <c r="M16" s="121"/>
      <c r="N16" s="325"/>
      <c r="O16" s="110"/>
      <c r="P16" s="120"/>
      <c r="Q16" s="105"/>
      <c r="R16" s="288"/>
      <c r="S16" s="110"/>
      <c r="T16" s="120"/>
      <c r="U16" s="105"/>
    </row>
    <row r="17" spans="1:21" s="68" customFormat="1" ht="18.95" customHeight="1" x14ac:dyDescent="0.25">
      <c r="A17" s="326" t="s">
        <v>14</v>
      </c>
      <c r="B17" s="328" t="s">
        <v>15</v>
      </c>
      <c r="C17" s="22" t="s">
        <v>241</v>
      </c>
      <c r="D17" s="120">
        <f t="shared" si="6"/>
        <v>74.626865671641795</v>
      </c>
      <c r="E17" s="219">
        <v>50</v>
      </c>
      <c r="F17" s="328" t="s">
        <v>15</v>
      </c>
      <c r="G17" s="22" t="s">
        <v>242</v>
      </c>
      <c r="H17" s="120">
        <f t="shared" si="2"/>
        <v>74.626865671641795</v>
      </c>
      <c r="I17" s="203">
        <v>50</v>
      </c>
      <c r="J17" s="328" t="s">
        <v>15</v>
      </c>
      <c r="K17" s="27"/>
      <c r="L17" s="120"/>
      <c r="M17" s="203"/>
      <c r="N17" s="333" t="s">
        <v>15</v>
      </c>
      <c r="O17" s="22" t="s">
        <v>235</v>
      </c>
      <c r="P17" s="120">
        <f t="shared" ref="P17" si="9">1000/670*Q17</f>
        <v>74.626865671641795</v>
      </c>
      <c r="Q17" s="219">
        <v>50</v>
      </c>
      <c r="R17" s="328" t="s">
        <v>15</v>
      </c>
      <c r="S17" s="27" t="s">
        <v>232</v>
      </c>
      <c r="T17" s="120">
        <f t="shared" si="4"/>
        <v>74.626865671641795</v>
      </c>
      <c r="U17" s="91">
        <v>50</v>
      </c>
    </row>
    <row r="18" spans="1:21" s="68" customFormat="1" ht="18.95" customHeight="1" x14ac:dyDescent="0.25">
      <c r="A18" s="326"/>
      <c r="B18" s="328"/>
      <c r="C18" s="334" t="s">
        <v>17</v>
      </c>
      <c r="D18" s="2"/>
      <c r="E18" s="219"/>
      <c r="F18" s="328"/>
      <c r="G18" s="336" t="s">
        <v>19</v>
      </c>
      <c r="H18" s="2"/>
      <c r="I18" s="203"/>
      <c r="J18" s="328"/>
      <c r="K18" s="338" t="s">
        <v>17</v>
      </c>
      <c r="L18" s="2"/>
      <c r="M18" s="203"/>
      <c r="N18" s="333"/>
      <c r="O18" s="336" t="s">
        <v>18</v>
      </c>
      <c r="P18" s="2"/>
      <c r="Q18" s="219"/>
      <c r="R18" s="328"/>
      <c r="S18" s="338" t="s">
        <v>17</v>
      </c>
      <c r="T18" s="2"/>
      <c r="U18" s="88"/>
    </row>
    <row r="19" spans="1:21" s="68" customFormat="1" ht="18.95" customHeight="1" x14ac:dyDescent="0.25">
      <c r="A19" s="326"/>
      <c r="B19" s="328"/>
      <c r="C19" s="335"/>
      <c r="D19" s="2"/>
      <c r="E19" s="219"/>
      <c r="F19" s="328"/>
      <c r="G19" s="337"/>
      <c r="H19" s="2"/>
      <c r="I19" s="203"/>
      <c r="J19" s="328"/>
      <c r="K19" s="339"/>
      <c r="L19" s="2"/>
      <c r="M19" s="203"/>
      <c r="N19" s="333"/>
      <c r="O19" s="337"/>
      <c r="P19" s="2"/>
      <c r="Q19" s="219"/>
      <c r="R19" s="328"/>
      <c r="S19" s="339"/>
      <c r="T19" s="2"/>
      <c r="U19" s="88"/>
    </row>
    <row r="20" spans="1:21" s="68" customFormat="1" ht="18.95" customHeight="1" x14ac:dyDescent="0.25">
      <c r="A20" s="326"/>
      <c r="B20" s="328"/>
      <c r="C20" s="340" t="s">
        <v>16</v>
      </c>
      <c r="D20" s="2"/>
      <c r="E20" s="219"/>
      <c r="F20" s="328"/>
      <c r="G20" s="340" t="s">
        <v>16</v>
      </c>
      <c r="H20" s="2"/>
      <c r="I20" s="203"/>
      <c r="J20" s="328"/>
      <c r="K20" s="340" t="s">
        <v>16</v>
      </c>
      <c r="L20" s="2"/>
      <c r="M20" s="203"/>
      <c r="N20" s="333"/>
      <c r="O20" s="340" t="s">
        <v>16</v>
      </c>
      <c r="P20" s="2"/>
      <c r="Q20" s="219"/>
      <c r="R20" s="328"/>
      <c r="S20" s="340" t="s">
        <v>16</v>
      </c>
      <c r="T20" s="2"/>
      <c r="U20" s="88"/>
    </row>
    <row r="21" spans="1:21" s="68" customFormat="1" ht="18.95" customHeight="1" x14ac:dyDescent="0.25">
      <c r="A21" s="326"/>
      <c r="B21" s="328"/>
      <c r="C21" s="340"/>
      <c r="D21" s="2"/>
      <c r="E21" s="72"/>
      <c r="F21" s="328"/>
      <c r="G21" s="340"/>
      <c r="H21" s="2"/>
      <c r="I21" s="203"/>
      <c r="J21" s="328"/>
      <c r="K21" s="340"/>
      <c r="L21" s="2"/>
      <c r="M21" s="203"/>
      <c r="N21" s="333"/>
      <c r="O21" s="340"/>
      <c r="P21" s="2"/>
      <c r="Q21" s="219"/>
      <c r="R21" s="328"/>
      <c r="S21" s="340"/>
      <c r="T21" s="2"/>
      <c r="U21" s="88"/>
    </row>
    <row r="22" spans="1:21" s="68" customFormat="1" ht="18.95" customHeight="1" x14ac:dyDescent="0.25">
      <c r="A22" s="326" t="s">
        <v>9</v>
      </c>
      <c r="B22" s="328"/>
      <c r="C22" s="26"/>
      <c r="D22" s="2"/>
      <c r="E22" s="52"/>
      <c r="F22" s="329"/>
      <c r="G22" s="48"/>
      <c r="H22" s="2"/>
      <c r="I22" s="38"/>
      <c r="J22" s="317"/>
      <c r="K22" s="169"/>
      <c r="L22" s="170"/>
      <c r="M22" s="171"/>
      <c r="N22" s="332"/>
      <c r="O22" s="21"/>
      <c r="P22" s="2"/>
      <c r="Q22" s="24"/>
      <c r="R22" s="324"/>
      <c r="S22" s="21"/>
      <c r="T22" s="2"/>
      <c r="U22" s="41"/>
    </row>
    <row r="23" spans="1:21" s="68" customFormat="1" ht="18.95" customHeight="1" x14ac:dyDescent="0.25">
      <c r="A23" s="327"/>
      <c r="B23" s="328"/>
      <c r="C23" s="47"/>
      <c r="D23" s="2"/>
      <c r="E23" s="52"/>
      <c r="F23" s="330"/>
      <c r="G23" s="49"/>
      <c r="H23" s="2"/>
      <c r="I23" s="38"/>
      <c r="J23" s="317"/>
      <c r="K23" s="21"/>
      <c r="L23" s="2"/>
      <c r="M23" s="41"/>
      <c r="N23" s="332"/>
      <c r="O23" s="21"/>
      <c r="P23" s="2"/>
      <c r="Q23" s="24"/>
      <c r="R23" s="324"/>
      <c r="S23" s="21"/>
      <c r="T23" s="2"/>
      <c r="U23" s="41"/>
    </row>
    <row r="24" spans="1:21" s="68" customFormat="1" ht="18.95" customHeight="1" x14ac:dyDescent="0.25">
      <c r="A24" s="327"/>
      <c r="B24" s="328"/>
      <c r="C24" s="20"/>
      <c r="D24" s="2"/>
      <c r="E24" s="25"/>
      <c r="F24" s="330"/>
      <c r="G24" s="48"/>
      <c r="H24" s="2"/>
      <c r="I24" s="38"/>
      <c r="J24" s="317"/>
      <c r="K24" s="50"/>
      <c r="L24" s="2"/>
      <c r="M24" s="41"/>
      <c r="N24" s="332"/>
      <c r="O24" s="20"/>
      <c r="P24" s="2"/>
      <c r="Q24" s="25"/>
      <c r="R24" s="324"/>
      <c r="S24" s="42"/>
      <c r="T24" s="2"/>
      <c r="U24" s="46"/>
    </row>
    <row r="25" spans="1:21" s="68" customFormat="1" ht="18.95" customHeight="1" x14ac:dyDescent="0.25">
      <c r="A25" s="327"/>
      <c r="B25" s="328"/>
      <c r="C25" s="20"/>
      <c r="D25" s="2"/>
      <c r="E25" s="25"/>
      <c r="F25" s="330"/>
      <c r="G25" s="39"/>
      <c r="H25" s="2"/>
      <c r="I25" s="38"/>
      <c r="J25" s="317"/>
      <c r="K25" s="203"/>
      <c r="L25" s="2"/>
      <c r="M25" s="19"/>
      <c r="N25" s="332"/>
      <c r="O25" s="20"/>
      <c r="P25" s="2"/>
      <c r="Q25" s="25"/>
      <c r="R25" s="324"/>
      <c r="S25" s="44"/>
      <c r="T25" s="2"/>
      <c r="U25" s="46"/>
    </row>
    <row r="26" spans="1:21" s="68" customFormat="1" ht="18.95" customHeight="1" x14ac:dyDescent="0.25">
      <c r="A26" s="327"/>
      <c r="B26" s="328"/>
      <c r="C26" s="20"/>
      <c r="D26" s="2"/>
      <c r="E26" s="25"/>
      <c r="F26" s="331"/>
      <c r="G26" s="20"/>
      <c r="H26" s="2"/>
      <c r="I26" s="38"/>
      <c r="J26" s="301"/>
      <c r="K26" s="17"/>
      <c r="L26" s="2"/>
      <c r="M26" s="19"/>
      <c r="N26" s="332"/>
      <c r="O26" s="20"/>
      <c r="P26" s="2"/>
      <c r="Q26" s="25"/>
      <c r="R26" s="324"/>
      <c r="S26" s="20"/>
      <c r="T26" s="2"/>
      <c r="U26" s="46"/>
    </row>
    <row r="27" spans="1:21" s="92" customFormat="1" ht="16.5" customHeight="1" x14ac:dyDescent="0.25">
      <c r="A27" s="292" t="s">
        <v>145</v>
      </c>
      <c r="B27" s="302" t="s">
        <v>255</v>
      </c>
      <c r="C27" s="122" t="s">
        <v>144</v>
      </c>
      <c r="D27" s="120">
        <f>1000/670*E27</f>
        <v>26.865671641791046</v>
      </c>
      <c r="E27" s="121" t="s">
        <v>79</v>
      </c>
      <c r="F27" s="325" t="s">
        <v>172</v>
      </c>
      <c r="G27" s="129" t="s">
        <v>126</v>
      </c>
      <c r="H27" s="120">
        <f>1000/670*I27</f>
        <v>26.865671641791046</v>
      </c>
      <c r="I27" s="124" t="s">
        <v>79</v>
      </c>
      <c r="J27" s="325" t="s">
        <v>211</v>
      </c>
      <c r="K27" s="129" t="s">
        <v>142</v>
      </c>
      <c r="L27" s="120">
        <f>1000/670*M27</f>
        <v>0.89552238805970152</v>
      </c>
      <c r="M27" s="124" t="s">
        <v>75</v>
      </c>
      <c r="N27" s="288" t="s">
        <v>479</v>
      </c>
      <c r="O27" s="242" t="s">
        <v>125</v>
      </c>
      <c r="P27" s="120">
        <f>1000/670*Q27</f>
        <v>4.477611940298508</v>
      </c>
      <c r="Q27" s="124" t="s">
        <v>532</v>
      </c>
      <c r="R27" s="302" t="s">
        <v>230</v>
      </c>
      <c r="S27" s="130" t="s">
        <v>188</v>
      </c>
      <c r="T27" s="120">
        <f>1000/670*U27</f>
        <v>29.850746268656717</v>
      </c>
      <c r="U27" s="124" t="s">
        <v>82</v>
      </c>
    </row>
    <row r="28" spans="1:21" s="92" customFormat="1" ht="16.5" customHeight="1" x14ac:dyDescent="0.25">
      <c r="A28" s="292"/>
      <c r="B28" s="302"/>
      <c r="C28" s="122" t="s">
        <v>141</v>
      </c>
      <c r="D28" s="120">
        <f t="shared" ref="D28:D29" si="10">1000/670*E28</f>
        <v>4.477611940298508</v>
      </c>
      <c r="E28" s="121" t="s">
        <v>95</v>
      </c>
      <c r="F28" s="325"/>
      <c r="G28" s="129" t="s">
        <v>359</v>
      </c>
      <c r="H28" s="120">
        <f t="shared" ref="H28:H29" si="11">1000/670*I28</f>
        <v>4.477611940298508</v>
      </c>
      <c r="I28" s="124" t="s">
        <v>88</v>
      </c>
      <c r="J28" s="325"/>
      <c r="K28" s="129" t="s">
        <v>140</v>
      </c>
      <c r="L28" s="120">
        <f t="shared" ref="L28:L30" si="12">1000/670*M28</f>
        <v>8.9552238805970159</v>
      </c>
      <c r="M28" s="124" t="s">
        <v>63</v>
      </c>
      <c r="N28" s="288"/>
      <c r="O28" s="242" t="s">
        <v>480</v>
      </c>
      <c r="P28" s="120">
        <f t="shared" ref="P28:P31" si="13">1000/670*Q28</f>
        <v>14.925373134328359</v>
      </c>
      <c r="Q28" s="124" t="s">
        <v>553</v>
      </c>
      <c r="R28" s="302"/>
      <c r="S28" s="130" t="s">
        <v>138</v>
      </c>
      <c r="T28" s="120">
        <f t="shared" ref="T28:T29" si="14">1000/670*U28</f>
        <v>8.9552238805970159</v>
      </c>
      <c r="U28" s="124" t="s">
        <v>63</v>
      </c>
    </row>
    <row r="29" spans="1:21" s="92" customFormat="1" ht="16.5" customHeight="1" x14ac:dyDescent="0.25">
      <c r="A29" s="292"/>
      <c r="B29" s="302"/>
      <c r="C29" s="147" t="s">
        <v>256</v>
      </c>
      <c r="D29" s="167">
        <f t="shared" si="10"/>
        <v>8.9552238805970159</v>
      </c>
      <c r="E29" s="121" t="s">
        <v>63</v>
      </c>
      <c r="F29" s="325"/>
      <c r="G29" s="129" t="s">
        <v>360</v>
      </c>
      <c r="H29" s="120">
        <f t="shared" si="11"/>
        <v>7.4626865671641793</v>
      </c>
      <c r="I29" s="124" t="s">
        <v>57</v>
      </c>
      <c r="J29" s="325"/>
      <c r="K29" s="129" t="s">
        <v>137</v>
      </c>
      <c r="L29" s="120">
        <f t="shared" si="12"/>
        <v>8.9552238805970159</v>
      </c>
      <c r="M29" s="124" t="s">
        <v>63</v>
      </c>
      <c r="N29" s="288"/>
      <c r="O29" s="243" t="s">
        <v>197</v>
      </c>
      <c r="P29" s="120">
        <f t="shared" si="13"/>
        <v>4.477611940298508</v>
      </c>
      <c r="Q29" s="124" t="s">
        <v>554</v>
      </c>
      <c r="R29" s="302"/>
      <c r="S29" s="147" t="s">
        <v>123</v>
      </c>
      <c r="T29" s="120">
        <f t="shared" si="14"/>
        <v>4.477611940298508</v>
      </c>
      <c r="U29" s="124" t="s">
        <v>88</v>
      </c>
    </row>
    <row r="30" spans="1:21" s="92" customFormat="1" ht="16.5" customHeight="1" x14ac:dyDescent="0.25">
      <c r="A30" s="292"/>
      <c r="B30" s="302"/>
      <c r="C30" s="122"/>
      <c r="D30" s="120"/>
      <c r="E30" s="121"/>
      <c r="F30" s="325"/>
      <c r="G30" s="151"/>
      <c r="H30" s="120"/>
      <c r="I30" s="124"/>
      <c r="J30" s="325"/>
      <c r="K30" s="151" t="s">
        <v>65</v>
      </c>
      <c r="L30" s="120">
        <f t="shared" si="12"/>
        <v>14.925373134328359</v>
      </c>
      <c r="M30" s="124" t="s">
        <v>66</v>
      </c>
      <c r="N30" s="288"/>
      <c r="O30" s="242" t="s">
        <v>257</v>
      </c>
      <c r="P30" s="120">
        <f t="shared" si="13"/>
        <v>8.9552238805970159</v>
      </c>
      <c r="Q30" s="124" t="s">
        <v>529</v>
      </c>
      <c r="R30" s="302"/>
      <c r="S30" s="151"/>
      <c r="T30" s="120"/>
      <c r="U30" s="124"/>
    </row>
    <row r="31" spans="1:21" s="92" customFormat="1" ht="16.5" customHeight="1" x14ac:dyDescent="0.25">
      <c r="A31" s="292"/>
      <c r="B31" s="302"/>
      <c r="C31" s="122"/>
      <c r="D31" s="120"/>
      <c r="E31" s="121"/>
      <c r="F31" s="325"/>
      <c r="G31" s="110"/>
      <c r="H31" s="120"/>
      <c r="I31" s="124"/>
      <c r="J31" s="325"/>
      <c r="K31" s="110"/>
      <c r="L31" s="120"/>
      <c r="M31" s="124"/>
      <c r="N31" s="288"/>
      <c r="O31" s="232" t="s">
        <v>111</v>
      </c>
      <c r="P31" s="120">
        <f t="shared" si="13"/>
        <v>4.477611940298508</v>
      </c>
      <c r="Q31" s="124" t="s">
        <v>555</v>
      </c>
      <c r="R31" s="302"/>
      <c r="S31" s="125"/>
      <c r="T31" s="120"/>
      <c r="U31" s="124"/>
    </row>
    <row r="32" spans="1:21" s="92" customFormat="1" ht="16.5" customHeight="1" x14ac:dyDescent="0.25">
      <c r="A32" s="292"/>
      <c r="B32" s="302"/>
      <c r="C32" s="110"/>
      <c r="D32" s="150"/>
      <c r="E32" s="108"/>
      <c r="F32" s="325"/>
      <c r="G32" s="110"/>
      <c r="H32" s="95"/>
      <c r="I32" s="105"/>
      <c r="J32" s="325"/>
      <c r="K32" s="110"/>
      <c r="L32" s="95"/>
      <c r="M32" s="105"/>
      <c r="N32" s="288"/>
      <c r="O32" s="110"/>
      <c r="P32" s="141"/>
      <c r="Q32" s="105"/>
      <c r="R32" s="302"/>
      <c r="S32" s="110"/>
      <c r="T32" s="112"/>
      <c r="U32" s="105"/>
    </row>
    <row r="33" spans="1:21" s="92" customFormat="1" ht="16.5" customHeight="1" x14ac:dyDescent="0.25">
      <c r="A33" s="272" t="s">
        <v>47</v>
      </c>
      <c r="B33" s="116" t="s">
        <v>8</v>
      </c>
      <c r="C33" s="218"/>
      <c r="D33" s="109"/>
      <c r="E33" s="108"/>
      <c r="F33" s="207" t="s">
        <v>8</v>
      </c>
      <c r="G33" s="218"/>
      <c r="H33" s="218"/>
      <c r="I33" s="105"/>
      <c r="J33" s="206" t="s">
        <v>8</v>
      </c>
      <c r="K33" s="114" t="s">
        <v>8</v>
      </c>
      <c r="L33" s="113">
        <v>1</v>
      </c>
      <c r="M33" s="234" t="s">
        <v>475</v>
      </c>
      <c r="N33" s="207" t="s">
        <v>8</v>
      </c>
      <c r="O33" s="218"/>
      <c r="P33" s="218"/>
      <c r="Q33" s="105"/>
      <c r="R33" s="206" t="s">
        <v>8</v>
      </c>
      <c r="S33" s="114"/>
      <c r="T33" s="113"/>
      <c r="U33" s="105"/>
    </row>
    <row r="34" spans="1:21" s="92" customFormat="1" ht="16.5" customHeight="1" x14ac:dyDescent="0.25">
      <c r="A34" s="273"/>
      <c r="B34" s="104" t="s">
        <v>5</v>
      </c>
      <c r="C34" s="103"/>
      <c r="D34" s="154"/>
      <c r="E34" s="101"/>
      <c r="F34" s="103" t="s">
        <v>5</v>
      </c>
      <c r="G34" s="103"/>
      <c r="H34" s="205"/>
      <c r="I34" s="107"/>
      <c r="J34" s="106" t="s">
        <v>5</v>
      </c>
      <c r="K34" s="103"/>
      <c r="L34" s="205"/>
      <c r="M34" s="101"/>
      <c r="N34" s="103" t="s">
        <v>10</v>
      </c>
      <c r="O34" s="103"/>
      <c r="P34" s="205"/>
      <c r="Q34" s="107"/>
      <c r="R34" s="104" t="s">
        <v>5</v>
      </c>
      <c r="S34" s="99"/>
      <c r="T34" s="98"/>
      <c r="U34" s="107"/>
    </row>
    <row r="35" spans="1:21" s="10" customFormat="1" ht="18.95" customHeight="1" x14ac:dyDescent="0.25">
      <c r="A35" s="293" t="s">
        <v>11</v>
      </c>
      <c r="B35" s="306" t="s">
        <v>12</v>
      </c>
      <c r="C35" s="307"/>
      <c r="D35" s="162"/>
      <c r="E35" s="162"/>
      <c r="F35" s="306" t="s">
        <v>12</v>
      </c>
      <c r="G35" s="307"/>
      <c r="H35" s="162"/>
      <c r="I35" s="162"/>
      <c r="J35" s="306" t="s">
        <v>12</v>
      </c>
      <c r="K35" s="307"/>
      <c r="L35" s="162"/>
      <c r="M35" s="162"/>
      <c r="N35" s="306" t="s">
        <v>12</v>
      </c>
      <c r="O35" s="307"/>
      <c r="P35" s="162"/>
      <c r="Q35" s="162"/>
      <c r="R35" s="306" t="s">
        <v>12</v>
      </c>
      <c r="S35" s="307"/>
      <c r="T35" s="162"/>
      <c r="U35" s="162"/>
    </row>
    <row r="36" spans="1:21" s="4" customFormat="1" ht="18.95" customHeight="1" x14ac:dyDescent="0.25">
      <c r="A36" s="294"/>
      <c r="B36" s="322" t="s">
        <v>49</v>
      </c>
      <c r="C36" s="322"/>
      <c r="D36" s="199">
        <v>4.0999999999999996</v>
      </c>
      <c r="E36" s="17">
        <f>D36*70</f>
        <v>287</v>
      </c>
      <c r="F36" s="322" t="s">
        <v>49</v>
      </c>
      <c r="G36" s="322"/>
      <c r="H36" s="199">
        <v>3.73</v>
      </c>
      <c r="I36" s="17">
        <f>H36*70</f>
        <v>261.10000000000002</v>
      </c>
      <c r="J36" s="322" t="s">
        <v>49</v>
      </c>
      <c r="K36" s="322"/>
      <c r="L36" s="199">
        <v>4.2</v>
      </c>
      <c r="M36" s="17">
        <f>L36*70</f>
        <v>294</v>
      </c>
      <c r="N36" s="322" t="s">
        <v>49</v>
      </c>
      <c r="O36" s="322"/>
      <c r="P36" s="199">
        <v>3.9</v>
      </c>
      <c r="Q36" s="17">
        <f>P36*70</f>
        <v>273</v>
      </c>
      <c r="R36" s="322" t="s">
        <v>49</v>
      </c>
      <c r="S36" s="322"/>
      <c r="T36" s="199">
        <v>3.7</v>
      </c>
      <c r="U36" s="17">
        <f>T36*70</f>
        <v>259</v>
      </c>
    </row>
    <row r="37" spans="1:21" s="4" customFormat="1" ht="18.95" customHeight="1" x14ac:dyDescent="0.25">
      <c r="A37" s="294"/>
      <c r="B37" s="322" t="s">
        <v>53</v>
      </c>
      <c r="C37" s="322"/>
      <c r="D37" s="199">
        <v>2.2999999999999998</v>
      </c>
      <c r="E37" s="17">
        <f>D37*75</f>
        <v>172.5</v>
      </c>
      <c r="F37" s="322" t="s">
        <v>53</v>
      </c>
      <c r="G37" s="322"/>
      <c r="H37" s="199">
        <v>2.1</v>
      </c>
      <c r="I37" s="17">
        <f>H37*75</f>
        <v>157.5</v>
      </c>
      <c r="J37" s="322" t="s">
        <v>53</v>
      </c>
      <c r="K37" s="322"/>
      <c r="L37" s="199">
        <v>1.3</v>
      </c>
      <c r="M37" s="17">
        <f>L37*75</f>
        <v>97.5</v>
      </c>
      <c r="N37" s="322" t="s">
        <v>53</v>
      </c>
      <c r="O37" s="322"/>
      <c r="P37" s="199">
        <v>3.1</v>
      </c>
      <c r="Q37" s="17">
        <f>P37*75</f>
        <v>232.5</v>
      </c>
      <c r="R37" s="322" t="s">
        <v>53</v>
      </c>
      <c r="S37" s="322"/>
      <c r="T37" s="199">
        <v>2.2000000000000002</v>
      </c>
      <c r="U37" s="17">
        <f>T37*75</f>
        <v>165</v>
      </c>
    </row>
    <row r="38" spans="1:21" s="4" customFormat="1" ht="18.95" customHeight="1" x14ac:dyDescent="0.25">
      <c r="A38" s="294"/>
      <c r="B38" s="322" t="s">
        <v>33</v>
      </c>
      <c r="C38" s="322"/>
      <c r="D38" s="199">
        <v>1.1000000000000001</v>
      </c>
      <c r="E38" s="17">
        <f>D38*25</f>
        <v>27.500000000000004</v>
      </c>
      <c r="F38" s="322" t="s">
        <v>33</v>
      </c>
      <c r="G38" s="322"/>
      <c r="H38" s="199">
        <v>0.2</v>
      </c>
      <c r="I38" s="17">
        <f>H38*25</f>
        <v>5</v>
      </c>
      <c r="J38" s="322" t="s">
        <v>33</v>
      </c>
      <c r="K38" s="322"/>
      <c r="L38" s="199">
        <v>0.9</v>
      </c>
      <c r="M38" s="17">
        <f>L38*25</f>
        <v>22.5</v>
      </c>
      <c r="N38" s="322" t="s">
        <v>33</v>
      </c>
      <c r="O38" s="322"/>
      <c r="P38" s="199">
        <v>1.7</v>
      </c>
      <c r="Q38" s="17">
        <f>P38*25</f>
        <v>42.5</v>
      </c>
      <c r="R38" s="322" t="s">
        <v>33</v>
      </c>
      <c r="S38" s="322"/>
      <c r="T38" s="199">
        <v>1.3</v>
      </c>
      <c r="U38" s="17">
        <f>T38*25</f>
        <v>32.5</v>
      </c>
    </row>
    <row r="39" spans="1:21" s="4" customFormat="1" ht="18.95" customHeight="1" x14ac:dyDescent="0.25">
      <c r="A39" s="294"/>
      <c r="B39" s="322" t="s">
        <v>35</v>
      </c>
      <c r="C39" s="322"/>
      <c r="D39" s="199"/>
      <c r="E39" s="17"/>
      <c r="F39" s="322" t="s">
        <v>35</v>
      </c>
      <c r="G39" s="322"/>
      <c r="H39" s="199"/>
      <c r="I39" s="17"/>
      <c r="J39" s="322" t="s">
        <v>35</v>
      </c>
      <c r="K39" s="322"/>
      <c r="L39" s="202">
        <v>1</v>
      </c>
      <c r="M39" s="17">
        <f>L39*60</f>
        <v>60</v>
      </c>
      <c r="N39" s="322" t="s">
        <v>35</v>
      </c>
      <c r="O39" s="322"/>
      <c r="P39" s="199"/>
      <c r="Q39" s="17"/>
      <c r="R39" s="322" t="s">
        <v>35</v>
      </c>
      <c r="S39" s="322"/>
      <c r="T39" s="199"/>
      <c r="U39" s="17"/>
    </row>
    <row r="40" spans="1:21" s="4" customFormat="1" ht="18.95" customHeight="1" x14ac:dyDescent="0.25">
      <c r="A40" s="294"/>
      <c r="B40" s="322" t="s">
        <v>22</v>
      </c>
      <c r="C40" s="322"/>
      <c r="D40" s="199"/>
      <c r="E40" s="17"/>
      <c r="F40" s="322" t="s">
        <v>22</v>
      </c>
      <c r="G40" s="322"/>
      <c r="H40" s="199"/>
      <c r="I40" s="17"/>
      <c r="J40" s="322" t="s">
        <v>22</v>
      </c>
      <c r="K40" s="322"/>
      <c r="L40" s="199"/>
      <c r="M40" s="17"/>
      <c r="N40" s="322" t="s">
        <v>22</v>
      </c>
      <c r="O40" s="322"/>
      <c r="P40" s="199"/>
      <c r="Q40" s="17"/>
      <c r="R40" s="322" t="s">
        <v>22</v>
      </c>
      <c r="S40" s="322"/>
      <c r="T40" s="199"/>
      <c r="U40" s="17"/>
    </row>
    <row r="41" spans="1:21" s="4" customFormat="1" ht="18.95" customHeight="1" x14ac:dyDescent="0.25">
      <c r="A41" s="294"/>
      <c r="B41" s="323" t="s">
        <v>24</v>
      </c>
      <c r="C41" s="323"/>
      <c r="D41" s="199">
        <v>2.0499999999999998</v>
      </c>
      <c r="E41" s="17">
        <f t="shared" ref="E41" si="15">D41*70</f>
        <v>143.5</v>
      </c>
      <c r="F41" s="323" t="s">
        <v>24</v>
      </c>
      <c r="G41" s="323"/>
      <c r="H41" s="199">
        <v>1.5</v>
      </c>
      <c r="I41" s="17">
        <f t="shared" ref="I41" si="16">H41*70</f>
        <v>105</v>
      </c>
      <c r="J41" s="323" t="s">
        <v>24</v>
      </c>
      <c r="K41" s="323"/>
      <c r="L41" s="199">
        <v>1.6</v>
      </c>
      <c r="M41" s="17">
        <f t="shared" ref="M41" si="17">L41*70</f>
        <v>112</v>
      </c>
      <c r="N41" s="323" t="s">
        <v>24</v>
      </c>
      <c r="O41" s="323"/>
      <c r="P41" s="199">
        <v>2.5</v>
      </c>
      <c r="Q41" s="17">
        <f t="shared" ref="Q41" si="18">P41*70</f>
        <v>175</v>
      </c>
      <c r="R41" s="323" t="s">
        <v>24</v>
      </c>
      <c r="S41" s="323"/>
      <c r="T41" s="199">
        <v>2</v>
      </c>
      <c r="U41" s="17">
        <f t="shared" ref="U41" si="19">T41*70</f>
        <v>140</v>
      </c>
    </row>
    <row r="42" spans="1:21" s="4" customFormat="1" ht="18.95" customHeight="1" x14ac:dyDescent="0.25">
      <c r="A42" s="294"/>
      <c r="B42" s="322" t="s">
        <v>37</v>
      </c>
      <c r="C42" s="322"/>
      <c r="D42" s="84"/>
      <c r="E42" s="17">
        <f>SUM(E36:E41)</f>
        <v>630.5</v>
      </c>
      <c r="F42" s="322" t="s">
        <v>37</v>
      </c>
      <c r="G42" s="322"/>
      <c r="H42" s="84"/>
      <c r="I42" s="17">
        <f>SUM(I36:I41)</f>
        <v>528.6</v>
      </c>
      <c r="J42" s="322" t="s">
        <v>37</v>
      </c>
      <c r="K42" s="322"/>
      <c r="L42" s="84"/>
      <c r="M42" s="17">
        <f>SUM(M36:M41)</f>
        <v>586</v>
      </c>
      <c r="N42" s="322" t="s">
        <v>37</v>
      </c>
      <c r="O42" s="322"/>
      <c r="P42" s="84"/>
      <c r="Q42" s="17">
        <f>SUM(Q36:Q41)</f>
        <v>723</v>
      </c>
      <c r="R42" s="322" t="s">
        <v>37</v>
      </c>
      <c r="S42" s="322"/>
      <c r="T42" s="84"/>
      <c r="U42" s="17">
        <f>SUM(U36:U41)</f>
        <v>596.5</v>
      </c>
    </row>
    <row r="43" spans="1:21" s="10" customFormat="1" ht="25.5" customHeight="1" x14ac:dyDescent="0.25">
      <c r="A43" s="163"/>
      <c r="B43" s="164" t="s">
        <v>6</v>
      </c>
      <c r="C43" s="164"/>
      <c r="D43" s="164"/>
      <c r="E43" s="164"/>
      <c r="F43" s="164"/>
      <c r="G43" s="164"/>
      <c r="H43" s="164" t="s">
        <v>21</v>
      </c>
      <c r="I43" s="164"/>
      <c r="J43" s="164"/>
      <c r="K43" s="164"/>
      <c r="L43" s="164"/>
      <c r="M43" s="164"/>
      <c r="N43" s="9"/>
      <c r="O43" s="9"/>
      <c r="P43" s="321" t="s">
        <v>7</v>
      </c>
      <c r="Q43" s="321"/>
      <c r="R43" s="1"/>
      <c r="S43" s="1"/>
      <c r="T43" s="1"/>
      <c r="U43" s="1"/>
    </row>
    <row r="44" spans="1:21" s="11" customFormat="1" ht="20.100000000000001" customHeight="1" x14ac:dyDescent="0.25">
      <c r="A44" s="290" t="s">
        <v>168</v>
      </c>
      <c r="B44" s="290"/>
      <c r="C44" s="290"/>
      <c r="D44" s="290"/>
      <c r="E44" s="290"/>
      <c r="F44" s="290"/>
      <c r="G44" s="290"/>
      <c r="H44" s="290"/>
      <c r="I44" s="290"/>
      <c r="J44" s="290"/>
      <c r="K44" s="290"/>
      <c r="L44" s="290"/>
      <c r="M44" s="290"/>
    </row>
    <row r="45" spans="1:21" s="11" customFormat="1" ht="20.100000000000001" customHeight="1" x14ac:dyDescent="0.25">
      <c r="A45" s="90" t="s">
        <v>20</v>
      </c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12"/>
      <c r="O45" s="12"/>
      <c r="P45" s="12"/>
      <c r="Q45" s="12"/>
      <c r="R45" s="12"/>
      <c r="S45" s="12"/>
      <c r="T45" s="12"/>
      <c r="U45" s="12"/>
    </row>
    <row r="46" spans="1:21" s="11" customFormat="1" ht="20.100000000000001" customHeight="1" x14ac:dyDescent="0.25">
      <c r="A46" s="290" t="s">
        <v>13</v>
      </c>
      <c r="B46" s="290"/>
      <c r="C46" s="290"/>
      <c r="D46" s="290"/>
      <c r="E46" s="290"/>
      <c r="F46" s="290"/>
      <c r="G46" s="290"/>
      <c r="H46" s="290"/>
      <c r="I46" s="290"/>
      <c r="J46" s="290"/>
      <c r="K46" s="290"/>
      <c r="L46" s="290"/>
      <c r="M46" s="290"/>
    </row>
  </sheetData>
  <mergeCells count="103">
    <mergeCell ref="A5:A6"/>
    <mergeCell ref="B5:B6"/>
    <mergeCell ref="F5:F6"/>
    <mergeCell ref="J5:J6"/>
    <mergeCell ref="N5:N6"/>
    <mergeCell ref="R5:R6"/>
    <mergeCell ref="A1:K1"/>
    <mergeCell ref="S2:T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A7:A11"/>
    <mergeCell ref="B7:B11"/>
    <mergeCell ref="F7:F11"/>
    <mergeCell ref="N7:N11"/>
    <mergeCell ref="R7:R11"/>
    <mergeCell ref="J7:J11"/>
    <mergeCell ref="A12:A16"/>
    <mergeCell ref="B12:B16"/>
    <mergeCell ref="F12:F16"/>
    <mergeCell ref="N12:N16"/>
    <mergeCell ref="R12:R16"/>
    <mergeCell ref="J12:J16"/>
    <mergeCell ref="A17:A21"/>
    <mergeCell ref="B17:B21"/>
    <mergeCell ref="F17:F21"/>
    <mergeCell ref="J17:J21"/>
    <mergeCell ref="N17:N21"/>
    <mergeCell ref="C18:C19"/>
    <mergeCell ref="G18:G19"/>
    <mergeCell ref="K18:K19"/>
    <mergeCell ref="S18:S19"/>
    <mergeCell ref="C20:C21"/>
    <mergeCell ref="G20:G21"/>
    <mergeCell ref="K20:K21"/>
    <mergeCell ref="O20:O21"/>
    <mergeCell ref="S20:S21"/>
    <mergeCell ref="R17:R21"/>
    <mergeCell ref="O18:O19"/>
    <mergeCell ref="B35:C35"/>
    <mergeCell ref="F35:G35"/>
    <mergeCell ref="J35:K35"/>
    <mergeCell ref="N35:O35"/>
    <mergeCell ref="A33:A34"/>
    <mergeCell ref="R22:R26"/>
    <mergeCell ref="A27:A32"/>
    <mergeCell ref="B27:B32"/>
    <mergeCell ref="F27:F32"/>
    <mergeCell ref="J27:J32"/>
    <mergeCell ref="N27:N32"/>
    <mergeCell ref="R27:R32"/>
    <mergeCell ref="A22:A26"/>
    <mergeCell ref="B22:B26"/>
    <mergeCell ref="F22:F26"/>
    <mergeCell ref="N22:N26"/>
    <mergeCell ref="J22:J26"/>
    <mergeCell ref="N39:O39"/>
    <mergeCell ref="R39:S39"/>
    <mergeCell ref="R36:S36"/>
    <mergeCell ref="B37:C37"/>
    <mergeCell ref="F37:G37"/>
    <mergeCell ref="J37:K37"/>
    <mergeCell ref="N37:O37"/>
    <mergeCell ref="R37:S37"/>
    <mergeCell ref="B36:C36"/>
    <mergeCell ref="F36:G36"/>
    <mergeCell ref="J36:K36"/>
    <mergeCell ref="N36:O36"/>
    <mergeCell ref="B38:C38"/>
    <mergeCell ref="F38:G38"/>
    <mergeCell ref="J38:K38"/>
    <mergeCell ref="N38:O38"/>
    <mergeCell ref="R42:S42"/>
    <mergeCell ref="P43:Q43"/>
    <mergeCell ref="A44:M44"/>
    <mergeCell ref="A46:M46"/>
    <mergeCell ref="R40:S40"/>
    <mergeCell ref="B41:C41"/>
    <mergeCell ref="F41:G41"/>
    <mergeCell ref="J41:K41"/>
    <mergeCell ref="N41:O41"/>
    <mergeCell ref="R41:S41"/>
    <mergeCell ref="B40:C40"/>
    <mergeCell ref="F40:G40"/>
    <mergeCell ref="J40:K40"/>
    <mergeCell ref="N40:O40"/>
    <mergeCell ref="A35:A42"/>
    <mergeCell ref="B42:C42"/>
    <mergeCell ref="F42:G42"/>
    <mergeCell ref="J42:K42"/>
    <mergeCell ref="N42:O42"/>
    <mergeCell ref="R35:S35"/>
    <mergeCell ref="R38:S38"/>
    <mergeCell ref="B39:C39"/>
    <mergeCell ref="F39:G39"/>
    <mergeCell ref="J39:K39"/>
  </mergeCells>
  <phoneticPr fontId="1" type="noConversion"/>
  <printOptions horizontalCentered="1"/>
  <pageMargins left="0.15748031496062992" right="0.15748031496062992" top="0.23622047244094491" bottom="0.19685039370078741" header="0.23622047244094491" footer="0.19685039370078741"/>
  <pageSetup paperSize="9" scale="70" orientation="landscape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view="pageBreakPreview" topLeftCell="H4" zoomScale="70" zoomScaleNormal="100" zoomScaleSheetLayoutView="70" workbookViewId="0">
      <selection activeCell="Q12" sqref="Q12"/>
    </sheetView>
  </sheetViews>
  <sheetFormatPr defaultColWidth="9" defaultRowHeight="16.5" x14ac:dyDescent="0.25"/>
  <cols>
    <col min="1" max="2" width="7.625" style="6" customWidth="1"/>
    <col min="3" max="3" width="12.625" style="6" customWidth="1"/>
    <col min="4" max="6" width="7.625" style="6" customWidth="1"/>
    <col min="7" max="7" width="12.625" style="6" customWidth="1"/>
    <col min="8" max="8" width="7.625" style="6" customWidth="1"/>
    <col min="9" max="10" width="7.625" style="1" customWidth="1"/>
    <col min="11" max="11" width="12.625" style="1" customWidth="1"/>
    <col min="12" max="14" width="7.625" style="1" customWidth="1"/>
    <col min="15" max="15" width="12.625" style="1" customWidth="1"/>
    <col min="16" max="18" width="7.625" style="1" customWidth="1"/>
    <col min="19" max="19" width="12.625" style="1" customWidth="1"/>
    <col min="20" max="21" width="7.625" style="1" customWidth="1"/>
    <col min="22" max="16384" width="9" style="1"/>
  </cols>
  <sheetData>
    <row r="1" spans="1:21" ht="28.5" customHeight="1" x14ac:dyDescent="0.25">
      <c r="A1" s="319" t="str">
        <f>工作表1!A1</f>
        <v xml:space="preserve"> 屏東縣東寧.竹田國民小學111年5月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7" t="str">
        <f>工作表1!G3</f>
        <v>第3週學生午餐食譜(自設廚房)</v>
      </c>
      <c r="M1" s="7"/>
      <c r="N1" s="7"/>
      <c r="O1" s="7"/>
      <c r="P1" s="7"/>
      <c r="Q1" s="7"/>
      <c r="R1" s="7"/>
      <c r="S1" s="7"/>
      <c r="T1" s="7"/>
      <c r="U1" s="7"/>
    </row>
    <row r="2" spans="1:21" ht="21" customHeight="1" x14ac:dyDescent="0.25">
      <c r="A2" s="13" t="str">
        <f>工作表1!A3</f>
        <v>供應人數：671人</v>
      </c>
      <c r="B2" s="14"/>
      <c r="C2" s="14"/>
      <c r="D2" s="14"/>
      <c r="E2" s="14"/>
      <c r="F2" s="14"/>
      <c r="G2" s="15" t="s">
        <v>45</v>
      </c>
      <c r="H2" s="15"/>
      <c r="I2" s="15"/>
      <c r="J2" s="15"/>
      <c r="K2" s="15"/>
      <c r="L2" s="15" t="str">
        <f>工作表1!A4</f>
        <v>食材供應商：西台餐廳</v>
      </c>
      <c r="M2" s="15"/>
      <c r="O2" s="15"/>
      <c r="P2" s="15" t="str">
        <f>工作表1!A5</f>
        <v>電話：08-7792135</v>
      </c>
      <c r="Q2" s="15"/>
      <c r="R2" s="229"/>
      <c r="S2" s="271">
        <f>工作表1!A6</f>
        <v>44666</v>
      </c>
      <c r="T2" s="271"/>
      <c r="U2" s="230" t="s">
        <v>46</v>
      </c>
    </row>
    <row r="3" spans="1:21" ht="18.95" customHeight="1" x14ac:dyDescent="0.25">
      <c r="A3" s="61" t="s">
        <v>2</v>
      </c>
      <c r="B3" s="378">
        <f>工作表1!D9</f>
        <v>44697</v>
      </c>
      <c r="C3" s="379"/>
      <c r="D3" s="380" t="s">
        <v>25</v>
      </c>
      <c r="E3" s="380"/>
      <c r="F3" s="378">
        <f>工作表1!D10</f>
        <v>44698</v>
      </c>
      <c r="G3" s="379"/>
      <c r="H3" s="380" t="s">
        <v>26</v>
      </c>
      <c r="I3" s="274"/>
      <c r="J3" s="381">
        <f>工作表1!D11</f>
        <v>44699</v>
      </c>
      <c r="K3" s="379"/>
      <c r="L3" s="380" t="s">
        <v>27</v>
      </c>
      <c r="M3" s="380"/>
      <c r="N3" s="378">
        <f>工作表1!D12</f>
        <v>44700</v>
      </c>
      <c r="O3" s="379"/>
      <c r="P3" s="380" t="s">
        <v>28</v>
      </c>
      <c r="Q3" s="274"/>
      <c r="R3" s="381">
        <f>工作表1!D13</f>
        <v>44701</v>
      </c>
      <c r="S3" s="379"/>
      <c r="T3" s="380" t="s">
        <v>29</v>
      </c>
      <c r="U3" s="274"/>
    </row>
    <row r="4" spans="1:21" s="10" customFormat="1" ht="18.95" customHeight="1" x14ac:dyDescent="0.25">
      <c r="A4" s="209" t="s">
        <v>3</v>
      </c>
      <c r="B4" s="210" t="s">
        <v>48</v>
      </c>
      <c r="C4" s="209" t="s">
        <v>23</v>
      </c>
      <c r="D4" s="210" t="s">
        <v>39</v>
      </c>
      <c r="E4" s="214" t="s">
        <v>30</v>
      </c>
      <c r="F4" s="210" t="s">
        <v>48</v>
      </c>
      <c r="G4" s="209" t="s">
        <v>23</v>
      </c>
      <c r="H4" s="210" t="s">
        <v>39</v>
      </c>
      <c r="I4" s="210" t="s">
        <v>30</v>
      </c>
      <c r="J4" s="215" t="s">
        <v>48</v>
      </c>
      <c r="K4" s="209" t="s">
        <v>23</v>
      </c>
      <c r="L4" s="210" t="s">
        <v>39</v>
      </c>
      <c r="M4" s="214" t="s">
        <v>31</v>
      </c>
      <c r="N4" s="210" t="s">
        <v>48</v>
      </c>
      <c r="O4" s="209" t="s">
        <v>23</v>
      </c>
      <c r="P4" s="210" t="s">
        <v>39</v>
      </c>
      <c r="Q4" s="210" t="s">
        <v>30</v>
      </c>
      <c r="R4" s="215" t="s">
        <v>48</v>
      </c>
      <c r="S4" s="209" t="s">
        <v>23</v>
      </c>
      <c r="T4" s="210" t="s">
        <v>39</v>
      </c>
      <c r="U4" s="210" t="s">
        <v>31</v>
      </c>
    </row>
    <row r="5" spans="1:21" s="94" customFormat="1" ht="16.5" customHeight="1" x14ac:dyDescent="0.25">
      <c r="A5" s="308" t="s">
        <v>135</v>
      </c>
      <c r="B5" s="309" t="s">
        <v>116</v>
      </c>
      <c r="C5" s="139" t="s">
        <v>149</v>
      </c>
      <c r="D5" s="120">
        <f>1000/670*E5</f>
        <v>74.626865671641795</v>
      </c>
      <c r="E5" s="121" t="s">
        <v>87</v>
      </c>
      <c r="F5" s="309" t="s">
        <v>181</v>
      </c>
      <c r="G5" s="139" t="s">
        <v>182</v>
      </c>
      <c r="H5" s="120">
        <f>1000/670*I5</f>
        <v>52.238805970149258</v>
      </c>
      <c r="I5" s="124" t="s">
        <v>146</v>
      </c>
      <c r="J5" s="309" t="s">
        <v>448</v>
      </c>
      <c r="K5" s="139" t="s">
        <v>449</v>
      </c>
      <c r="L5" s="120">
        <f>1000/670*M5</f>
        <v>89.552238805970148</v>
      </c>
      <c r="M5" s="121" t="s">
        <v>450</v>
      </c>
      <c r="N5" s="309" t="s">
        <v>469</v>
      </c>
      <c r="O5" s="139" t="s">
        <v>202</v>
      </c>
      <c r="P5" s="120">
        <f>1000/670*Q5</f>
        <v>74.626865671641795</v>
      </c>
      <c r="Q5" s="124" t="s">
        <v>470</v>
      </c>
      <c r="R5" s="309" t="s">
        <v>181</v>
      </c>
      <c r="S5" s="139" t="s">
        <v>182</v>
      </c>
      <c r="T5" s="120">
        <f>1000/670*U5</f>
        <v>52.238805970149258</v>
      </c>
      <c r="U5" s="124" t="s">
        <v>146</v>
      </c>
    </row>
    <row r="6" spans="1:21" s="94" customFormat="1" ht="16.5" customHeight="1" x14ac:dyDescent="0.25">
      <c r="A6" s="308"/>
      <c r="B6" s="310"/>
      <c r="C6" s="131"/>
      <c r="D6" s="120"/>
      <c r="E6" s="121"/>
      <c r="F6" s="310"/>
      <c r="G6" s="131" t="s">
        <v>183</v>
      </c>
      <c r="H6" s="120">
        <f>1000/670*I6</f>
        <v>22.388059701492537</v>
      </c>
      <c r="I6" s="124" t="s">
        <v>67</v>
      </c>
      <c r="J6" s="310"/>
      <c r="K6" s="131"/>
      <c r="L6" s="120"/>
      <c r="M6" s="121"/>
      <c r="N6" s="310"/>
      <c r="O6" s="131"/>
      <c r="P6" s="120"/>
      <c r="Q6" s="124"/>
      <c r="R6" s="310"/>
      <c r="S6" s="131" t="s">
        <v>183</v>
      </c>
      <c r="T6" s="120">
        <f>1000/670*U6</f>
        <v>22.388059701492537</v>
      </c>
      <c r="U6" s="124" t="s">
        <v>67</v>
      </c>
    </row>
    <row r="7" spans="1:21" s="92" customFormat="1" ht="16.5" customHeight="1" x14ac:dyDescent="0.25">
      <c r="A7" s="382" t="s">
        <v>134</v>
      </c>
      <c r="B7" s="301" t="s">
        <v>366</v>
      </c>
      <c r="C7" s="21" t="s">
        <v>363</v>
      </c>
      <c r="D7" s="186">
        <f>E7/690*1000</f>
        <v>78.260869565217391</v>
      </c>
      <c r="E7" s="223">
        <v>54</v>
      </c>
      <c r="F7" s="370" t="s">
        <v>485</v>
      </c>
      <c r="G7" s="246" t="s">
        <v>363</v>
      </c>
      <c r="H7" s="120">
        <f t="shared" ref="H7:H10" si="0">1000/670*I7</f>
        <v>82.089552238805979</v>
      </c>
      <c r="I7" s="124" t="s">
        <v>547</v>
      </c>
      <c r="J7" s="303" t="s">
        <v>451</v>
      </c>
      <c r="K7" s="129" t="s">
        <v>452</v>
      </c>
      <c r="L7" s="120">
        <f>1000/670*M7</f>
        <v>1.791044776119403</v>
      </c>
      <c r="M7" s="121" t="s">
        <v>328</v>
      </c>
      <c r="N7" s="301" t="s">
        <v>520</v>
      </c>
      <c r="O7" s="21" t="s">
        <v>246</v>
      </c>
      <c r="P7" s="120">
        <f>1000/670*Q7</f>
        <v>53.731343283582092</v>
      </c>
      <c r="Q7" s="121" t="s">
        <v>228</v>
      </c>
      <c r="R7" s="301" t="s">
        <v>348</v>
      </c>
      <c r="S7" s="130" t="s">
        <v>349</v>
      </c>
      <c r="T7" s="120">
        <f>1000/670*U7</f>
        <v>119.40298507462687</v>
      </c>
      <c r="U7" s="124" t="s">
        <v>350</v>
      </c>
    </row>
    <row r="8" spans="1:21" s="92" customFormat="1" ht="16.5" customHeight="1" x14ac:dyDescent="0.25">
      <c r="A8" s="383"/>
      <c r="B8" s="301"/>
      <c r="C8" s="21" t="s">
        <v>367</v>
      </c>
      <c r="D8" s="186">
        <f t="shared" ref="D8:D10" si="1">E8/690*1000</f>
        <v>5.7971014492753623</v>
      </c>
      <c r="E8" s="223">
        <v>4</v>
      </c>
      <c r="F8" s="325"/>
      <c r="G8" s="246" t="s">
        <v>486</v>
      </c>
      <c r="H8" s="120">
        <f t="shared" si="0"/>
        <v>14.925373134328359</v>
      </c>
      <c r="I8" s="124" t="s">
        <v>548</v>
      </c>
      <c r="J8" s="304"/>
      <c r="K8" s="130" t="s">
        <v>453</v>
      </c>
      <c r="L8" s="120">
        <f t="shared" ref="L8:L10" si="2">1000/670*M8</f>
        <v>1.791044776119403</v>
      </c>
      <c r="M8" s="121" t="s">
        <v>456</v>
      </c>
      <c r="N8" s="301"/>
      <c r="O8" s="26" t="s">
        <v>247</v>
      </c>
      <c r="P8" s="120">
        <f t="shared" ref="P8:P18" si="3">1000/670*Q8</f>
        <v>31.343283582089555</v>
      </c>
      <c r="Q8" s="108" t="s">
        <v>276</v>
      </c>
      <c r="R8" s="301"/>
      <c r="S8" s="130" t="s">
        <v>93</v>
      </c>
      <c r="T8" s="120">
        <f t="shared" ref="T8:T18" si="4">1000/670*U8</f>
        <v>1.791044776119403</v>
      </c>
      <c r="U8" s="124" t="s">
        <v>328</v>
      </c>
    </row>
    <row r="9" spans="1:21" s="92" customFormat="1" ht="16.5" customHeight="1" x14ac:dyDescent="0.25">
      <c r="A9" s="383"/>
      <c r="B9" s="301"/>
      <c r="C9" s="21" t="s">
        <v>368</v>
      </c>
      <c r="D9" s="186">
        <f t="shared" si="1"/>
        <v>4.3478260869565215</v>
      </c>
      <c r="E9" s="223">
        <v>3</v>
      </c>
      <c r="F9" s="325"/>
      <c r="G9" s="246" t="s">
        <v>487</v>
      </c>
      <c r="H9" s="120">
        <f t="shared" si="0"/>
        <v>0.89552238805970152</v>
      </c>
      <c r="I9" s="126" t="s">
        <v>549</v>
      </c>
      <c r="J9" s="304"/>
      <c r="K9" s="130" t="s">
        <v>454</v>
      </c>
      <c r="L9" s="120">
        <f t="shared" si="2"/>
        <v>1.791044776119403</v>
      </c>
      <c r="M9" s="121" t="s">
        <v>328</v>
      </c>
      <c r="N9" s="301"/>
      <c r="O9" s="129" t="s">
        <v>275</v>
      </c>
      <c r="P9" s="120">
        <f>1000/670*Q9</f>
        <v>0.44776119402985076</v>
      </c>
      <c r="Q9" s="191">
        <v>0.3</v>
      </c>
      <c r="R9" s="301"/>
      <c r="S9" s="131" t="s">
        <v>375</v>
      </c>
      <c r="T9" s="120">
        <f t="shared" si="4"/>
        <v>13.432835820895523</v>
      </c>
      <c r="U9" s="105" t="s">
        <v>384</v>
      </c>
    </row>
    <row r="10" spans="1:21" s="92" customFormat="1" ht="16.5" customHeight="1" x14ac:dyDescent="0.25">
      <c r="A10" s="383"/>
      <c r="B10" s="301"/>
      <c r="C10" s="21" t="s">
        <v>369</v>
      </c>
      <c r="D10" s="186">
        <f t="shared" si="1"/>
        <v>26.086956521739129</v>
      </c>
      <c r="E10" s="223">
        <v>18</v>
      </c>
      <c r="F10" s="325"/>
      <c r="G10" s="239" t="s">
        <v>473</v>
      </c>
      <c r="H10" s="120">
        <f t="shared" si="0"/>
        <v>0.89552238805970152</v>
      </c>
      <c r="I10" s="149" t="s">
        <v>528</v>
      </c>
      <c r="J10" s="304"/>
      <c r="K10" s="110" t="s">
        <v>455</v>
      </c>
      <c r="L10" s="120">
        <f t="shared" si="2"/>
        <v>44.776119402985074</v>
      </c>
      <c r="M10" s="108" t="s">
        <v>457</v>
      </c>
      <c r="N10" s="301"/>
      <c r="O10" s="253" t="s">
        <v>493</v>
      </c>
      <c r="P10" s="120">
        <f>1000/670*Q10</f>
        <v>0.89552238805970152</v>
      </c>
      <c r="Q10" s="108" t="s">
        <v>528</v>
      </c>
      <c r="R10" s="301"/>
      <c r="S10" s="232" t="s">
        <v>471</v>
      </c>
      <c r="T10" s="120">
        <f t="shared" si="4"/>
        <v>1.4925373134328359</v>
      </c>
      <c r="U10" s="231" t="s">
        <v>558</v>
      </c>
    </row>
    <row r="11" spans="1:21" s="92" customFormat="1" ht="16.5" customHeight="1" x14ac:dyDescent="0.25">
      <c r="A11" s="383"/>
      <c r="B11" s="301"/>
      <c r="C11" s="27" t="s">
        <v>370</v>
      </c>
      <c r="D11" s="203" t="s">
        <v>364</v>
      </c>
      <c r="E11" s="203" t="s">
        <v>371</v>
      </c>
      <c r="F11" s="325"/>
      <c r="G11" s="127"/>
      <c r="H11" s="120"/>
      <c r="I11" s="149"/>
      <c r="J11" s="304"/>
      <c r="K11" s="240" t="s">
        <v>491</v>
      </c>
      <c r="L11" s="120"/>
      <c r="M11" s="268" t="s">
        <v>526</v>
      </c>
      <c r="N11" s="301"/>
      <c r="O11" s="253"/>
      <c r="P11" s="120"/>
      <c r="Q11" s="108"/>
      <c r="R11" s="301"/>
      <c r="S11" s="131"/>
      <c r="T11" s="120"/>
      <c r="U11" s="105"/>
    </row>
    <row r="12" spans="1:21" s="92" customFormat="1" ht="16.5" customHeight="1" x14ac:dyDescent="0.25">
      <c r="A12" s="383"/>
      <c r="B12" s="301"/>
      <c r="C12" s="27"/>
      <c r="D12" s="120"/>
      <c r="E12" s="108"/>
      <c r="F12" s="325"/>
      <c r="G12" s="110"/>
      <c r="H12" s="120"/>
      <c r="I12" s="105"/>
      <c r="J12" s="305"/>
      <c r="K12" s="129"/>
      <c r="L12" s="120"/>
      <c r="M12" s="124"/>
      <c r="N12" s="301"/>
      <c r="O12" s="20"/>
      <c r="P12" s="120"/>
      <c r="Q12" s="108"/>
      <c r="R12" s="301"/>
      <c r="S12" s="131"/>
      <c r="T12" s="120"/>
      <c r="U12" s="105"/>
    </row>
    <row r="13" spans="1:21" s="92" customFormat="1" ht="16.5" customHeight="1" x14ac:dyDescent="0.25">
      <c r="A13" s="382" t="s">
        <v>131</v>
      </c>
      <c r="B13" s="325" t="s">
        <v>152</v>
      </c>
      <c r="C13" s="129" t="s">
        <v>101</v>
      </c>
      <c r="D13" s="120">
        <f t="shared" ref="D13:D18" si="5">1000/670*E13</f>
        <v>0.89552238805970152</v>
      </c>
      <c r="E13" s="124" t="s">
        <v>130</v>
      </c>
      <c r="F13" s="325" t="s">
        <v>192</v>
      </c>
      <c r="G13" s="134" t="s">
        <v>139</v>
      </c>
      <c r="H13" s="120">
        <f t="shared" ref="H13:H18" si="6">1000/670*I13</f>
        <v>29.850746268656717</v>
      </c>
      <c r="I13" s="124" t="s">
        <v>186</v>
      </c>
      <c r="J13" s="384" t="s">
        <v>193</v>
      </c>
      <c r="K13" s="241" t="s">
        <v>193</v>
      </c>
      <c r="L13" s="250">
        <f t="shared" ref="L13" si="7">1000/670*M13</f>
        <v>34.328358208955223</v>
      </c>
      <c r="M13" s="251" t="s">
        <v>492</v>
      </c>
      <c r="N13" s="301" t="s">
        <v>248</v>
      </c>
      <c r="O13" s="148" t="s">
        <v>221</v>
      </c>
      <c r="P13" s="120">
        <f t="shared" si="3"/>
        <v>26.865671641791046</v>
      </c>
      <c r="Q13" s="121" t="s">
        <v>251</v>
      </c>
      <c r="R13" s="370" t="s">
        <v>494</v>
      </c>
      <c r="S13" s="232" t="s">
        <v>373</v>
      </c>
      <c r="T13" s="120">
        <f t="shared" si="4"/>
        <v>52.238805970149258</v>
      </c>
      <c r="U13" s="120">
        <v>35</v>
      </c>
    </row>
    <row r="14" spans="1:21" s="92" customFormat="1" ht="16.5" customHeight="1" x14ac:dyDescent="0.25">
      <c r="A14" s="383"/>
      <c r="B14" s="325"/>
      <c r="C14" s="129" t="s">
        <v>98</v>
      </c>
      <c r="D14" s="120">
        <f t="shared" si="5"/>
        <v>59.701492537313435</v>
      </c>
      <c r="E14" s="124" t="s">
        <v>97</v>
      </c>
      <c r="F14" s="325"/>
      <c r="G14" s="134" t="s">
        <v>185</v>
      </c>
      <c r="H14" s="120">
        <f t="shared" si="6"/>
        <v>52.238805970149258</v>
      </c>
      <c r="I14" s="124" t="s">
        <v>316</v>
      </c>
      <c r="J14" s="385"/>
      <c r="K14" s="129"/>
      <c r="L14" s="120"/>
      <c r="M14" s="124"/>
      <c r="N14" s="301"/>
      <c r="O14" s="148" t="s">
        <v>249</v>
      </c>
      <c r="P14" s="167">
        <f t="shared" si="3"/>
        <v>26.865671641791046</v>
      </c>
      <c r="Q14" s="121" t="s">
        <v>252</v>
      </c>
      <c r="R14" s="325"/>
      <c r="S14" s="131" t="s">
        <v>361</v>
      </c>
      <c r="T14" s="120">
        <f t="shared" si="4"/>
        <v>22.388059701492537</v>
      </c>
      <c r="U14" s="120">
        <v>15</v>
      </c>
    </row>
    <row r="15" spans="1:21" s="92" customFormat="1" ht="16.5" customHeight="1" x14ac:dyDescent="0.25">
      <c r="A15" s="383"/>
      <c r="B15" s="325"/>
      <c r="C15" s="129" t="s">
        <v>94</v>
      </c>
      <c r="D15" s="120">
        <f t="shared" si="5"/>
        <v>8.9552238805970159</v>
      </c>
      <c r="E15" s="124" t="s">
        <v>73</v>
      </c>
      <c r="F15" s="325"/>
      <c r="G15" s="134" t="s">
        <v>96</v>
      </c>
      <c r="H15" s="120">
        <f t="shared" si="6"/>
        <v>4.477611940298508</v>
      </c>
      <c r="I15" s="124" t="s">
        <v>187</v>
      </c>
      <c r="J15" s="385"/>
      <c r="K15" s="129"/>
      <c r="L15" s="120"/>
      <c r="M15" s="124"/>
      <c r="N15" s="301"/>
      <c r="O15" s="148" t="s">
        <v>153</v>
      </c>
      <c r="P15" s="120">
        <f t="shared" si="3"/>
        <v>4.477611940298508</v>
      </c>
      <c r="Q15" s="121" t="s">
        <v>88</v>
      </c>
      <c r="R15" s="325"/>
      <c r="S15" s="129" t="s">
        <v>96</v>
      </c>
      <c r="T15" s="120">
        <f t="shared" si="4"/>
        <v>7.4626865671641793</v>
      </c>
      <c r="U15" s="124" t="s">
        <v>362</v>
      </c>
    </row>
    <row r="16" spans="1:21" s="92" customFormat="1" ht="16.5" customHeight="1" x14ac:dyDescent="0.25">
      <c r="A16" s="383"/>
      <c r="B16" s="325"/>
      <c r="C16" s="110" t="s">
        <v>89</v>
      </c>
      <c r="D16" s="120">
        <f t="shared" si="5"/>
        <v>8.9552238805970159</v>
      </c>
      <c r="E16" s="105" t="s">
        <v>73</v>
      </c>
      <c r="F16" s="325"/>
      <c r="G16" s="133"/>
      <c r="H16" s="120"/>
      <c r="I16" s="124"/>
      <c r="J16" s="385"/>
      <c r="K16" s="132"/>
      <c r="L16" s="120"/>
      <c r="M16" s="105"/>
      <c r="N16" s="301"/>
      <c r="O16" s="148" t="s">
        <v>250</v>
      </c>
      <c r="P16" s="120">
        <f t="shared" si="3"/>
        <v>8.9552238805970159</v>
      </c>
      <c r="Q16" s="108" t="s">
        <v>63</v>
      </c>
      <c r="R16" s="325"/>
      <c r="S16" s="110"/>
      <c r="T16" s="120"/>
      <c r="U16" s="105"/>
    </row>
    <row r="17" spans="1:21" s="92" customFormat="1" ht="16.5" customHeight="1" x14ac:dyDescent="0.25">
      <c r="A17" s="383"/>
      <c r="B17" s="325"/>
      <c r="C17" s="110" t="s">
        <v>307</v>
      </c>
      <c r="D17" s="120">
        <f t="shared" si="5"/>
        <v>0.89552238805970152</v>
      </c>
      <c r="E17" s="105" t="s">
        <v>312</v>
      </c>
      <c r="F17" s="325"/>
      <c r="G17" s="110"/>
      <c r="H17" s="120"/>
      <c r="I17" s="112"/>
      <c r="J17" s="386"/>
      <c r="K17" s="27"/>
      <c r="L17" s="120"/>
      <c r="M17" s="219"/>
      <c r="N17" s="301"/>
      <c r="O17" s="130"/>
      <c r="P17" s="120"/>
      <c r="Q17" s="108"/>
      <c r="R17" s="325"/>
      <c r="S17" s="110"/>
      <c r="T17" s="120"/>
      <c r="U17" s="105"/>
    </row>
    <row r="18" spans="1:21" s="4" customFormat="1" ht="18.95" customHeight="1" x14ac:dyDescent="0.25">
      <c r="A18" s="314" t="s">
        <v>14</v>
      </c>
      <c r="B18" s="316" t="s">
        <v>15</v>
      </c>
      <c r="C18" s="22" t="s">
        <v>236</v>
      </c>
      <c r="D18" s="120">
        <f t="shared" si="5"/>
        <v>74.626865671641795</v>
      </c>
      <c r="E18" s="213">
        <v>50</v>
      </c>
      <c r="F18" s="316" t="s">
        <v>15</v>
      </c>
      <c r="G18" s="22" t="s">
        <v>237</v>
      </c>
      <c r="H18" s="120">
        <f t="shared" si="6"/>
        <v>74.626865671641795</v>
      </c>
      <c r="I18" s="209">
        <v>50</v>
      </c>
      <c r="J18" s="329" t="s">
        <v>15</v>
      </c>
      <c r="K18" s="22"/>
      <c r="L18" s="120"/>
      <c r="M18" s="219"/>
      <c r="N18" s="316" t="s">
        <v>15</v>
      </c>
      <c r="O18" s="22" t="s">
        <v>238</v>
      </c>
      <c r="P18" s="120">
        <f t="shared" si="3"/>
        <v>74.626865671641795</v>
      </c>
      <c r="Q18" s="209">
        <v>50</v>
      </c>
      <c r="R18" s="283" t="s">
        <v>332</v>
      </c>
      <c r="S18" s="22" t="s">
        <v>351</v>
      </c>
      <c r="T18" s="120">
        <f t="shared" si="4"/>
        <v>74.626865671641795</v>
      </c>
      <c r="U18" s="209">
        <v>50</v>
      </c>
    </row>
    <row r="19" spans="1:21" s="4" customFormat="1" ht="18.95" customHeight="1" x14ac:dyDescent="0.25">
      <c r="A19" s="314"/>
      <c r="B19" s="316"/>
      <c r="C19" s="376" t="s">
        <v>17</v>
      </c>
      <c r="D19" s="2"/>
      <c r="E19" s="34"/>
      <c r="F19" s="316"/>
      <c r="G19" s="374" t="s">
        <v>19</v>
      </c>
      <c r="H19" s="2"/>
      <c r="I19" s="57"/>
      <c r="J19" s="330"/>
      <c r="K19" s="374" t="s">
        <v>19</v>
      </c>
      <c r="L19" s="2"/>
      <c r="M19" s="72"/>
      <c r="N19" s="316"/>
      <c r="O19" s="374" t="s">
        <v>18</v>
      </c>
      <c r="P19" s="2"/>
      <c r="Q19" s="57"/>
      <c r="R19" s="284"/>
      <c r="S19" s="286" t="s">
        <v>333</v>
      </c>
      <c r="T19" s="2"/>
      <c r="U19" s="57"/>
    </row>
    <row r="20" spans="1:21" s="4" customFormat="1" ht="18.95" customHeight="1" x14ac:dyDescent="0.25">
      <c r="A20" s="314"/>
      <c r="B20" s="316"/>
      <c r="C20" s="377"/>
      <c r="D20" s="2"/>
      <c r="E20" s="34"/>
      <c r="F20" s="316"/>
      <c r="G20" s="375"/>
      <c r="H20" s="2"/>
      <c r="I20" s="57"/>
      <c r="J20" s="330"/>
      <c r="K20" s="375"/>
      <c r="L20" s="2"/>
      <c r="M20" s="72"/>
      <c r="N20" s="316"/>
      <c r="O20" s="375"/>
      <c r="P20" s="2"/>
      <c r="Q20" s="57"/>
      <c r="R20" s="284"/>
      <c r="S20" s="287"/>
      <c r="T20" s="2"/>
      <c r="U20" s="57"/>
    </row>
    <row r="21" spans="1:21" s="4" customFormat="1" ht="18.95" customHeight="1" x14ac:dyDescent="0.25">
      <c r="A21" s="314"/>
      <c r="B21" s="316"/>
      <c r="C21" s="373" t="s">
        <v>16</v>
      </c>
      <c r="D21" s="2"/>
      <c r="E21" s="34"/>
      <c r="F21" s="316"/>
      <c r="G21" s="373" t="s">
        <v>16</v>
      </c>
      <c r="H21" s="2"/>
      <c r="I21" s="57"/>
      <c r="J21" s="330"/>
      <c r="K21" s="373" t="s">
        <v>16</v>
      </c>
      <c r="L21" s="2"/>
      <c r="M21" s="72"/>
      <c r="N21" s="316"/>
      <c r="O21" s="373" t="s">
        <v>16</v>
      </c>
      <c r="P21" s="2"/>
      <c r="Q21" s="57"/>
      <c r="R21" s="284"/>
      <c r="S21" s="281" t="s">
        <v>334</v>
      </c>
      <c r="T21" s="2"/>
      <c r="U21" s="57"/>
    </row>
    <row r="22" spans="1:21" s="4" customFormat="1" ht="18.95" customHeight="1" x14ac:dyDescent="0.25">
      <c r="A22" s="314"/>
      <c r="B22" s="316"/>
      <c r="C22" s="373"/>
      <c r="D22" s="2"/>
      <c r="E22" s="34"/>
      <c r="F22" s="316"/>
      <c r="G22" s="373"/>
      <c r="H22" s="2"/>
      <c r="I22" s="57"/>
      <c r="J22" s="331"/>
      <c r="K22" s="373"/>
      <c r="L22" s="2"/>
      <c r="M22" s="72"/>
      <c r="N22" s="316"/>
      <c r="O22" s="373"/>
      <c r="P22" s="2"/>
      <c r="Q22" s="57"/>
      <c r="R22" s="285"/>
      <c r="S22" s="282"/>
      <c r="T22" s="2"/>
      <c r="U22" s="57"/>
    </row>
    <row r="23" spans="1:21" s="4" customFormat="1" ht="18.95" customHeight="1" x14ac:dyDescent="0.25">
      <c r="A23" s="314" t="s">
        <v>9</v>
      </c>
      <c r="B23" s="299"/>
      <c r="C23" s="3"/>
      <c r="D23" s="2"/>
      <c r="E23" s="34"/>
      <c r="F23" s="299"/>
      <c r="G23" s="3"/>
      <c r="H23" s="2"/>
      <c r="I23" s="57"/>
      <c r="J23" s="303"/>
      <c r="K23" s="77"/>
      <c r="L23" s="2"/>
      <c r="M23" s="72"/>
      <c r="N23" s="299"/>
      <c r="O23" s="3"/>
      <c r="P23" s="2"/>
      <c r="Q23" s="57"/>
      <c r="R23" s="299"/>
      <c r="S23" s="3"/>
      <c r="T23" s="2"/>
      <c r="U23" s="57"/>
    </row>
    <row r="24" spans="1:21" s="4" customFormat="1" ht="18.95" customHeight="1" x14ac:dyDescent="0.25">
      <c r="A24" s="315"/>
      <c r="B24" s="300"/>
      <c r="C24" s="3"/>
      <c r="D24" s="2"/>
      <c r="E24" s="34"/>
      <c r="F24" s="300"/>
      <c r="G24" s="3"/>
      <c r="H24" s="2"/>
      <c r="I24" s="57"/>
      <c r="J24" s="304"/>
      <c r="K24" s="77"/>
      <c r="L24" s="2"/>
      <c r="M24" s="72"/>
      <c r="N24" s="300"/>
      <c r="O24" s="3"/>
      <c r="P24" s="2"/>
      <c r="Q24" s="57"/>
      <c r="R24" s="300"/>
      <c r="S24" s="3"/>
      <c r="T24" s="2"/>
      <c r="U24" s="57"/>
    </row>
    <row r="25" spans="1:21" s="4" customFormat="1" ht="18.95" customHeight="1" x14ac:dyDescent="0.25">
      <c r="A25" s="315"/>
      <c r="B25" s="300"/>
      <c r="C25" s="3"/>
      <c r="D25" s="2"/>
      <c r="E25" s="34"/>
      <c r="F25" s="300"/>
      <c r="G25" s="3"/>
      <c r="H25" s="2"/>
      <c r="I25" s="57"/>
      <c r="J25" s="304"/>
      <c r="K25" s="77"/>
      <c r="L25" s="2"/>
      <c r="M25" s="72"/>
      <c r="N25" s="300"/>
      <c r="O25" s="3"/>
      <c r="P25" s="2"/>
      <c r="Q25" s="57"/>
      <c r="R25" s="300"/>
      <c r="S25" s="3"/>
      <c r="T25" s="2"/>
      <c r="U25" s="57"/>
    </row>
    <row r="26" spans="1:21" s="4" customFormat="1" ht="18.95" customHeight="1" x14ac:dyDescent="0.25">
      <c r="A26" s="315"/>
      <c r="B26" s="300"/>
      <c r="C26" s="3"/>
      <c r="D26" s="2"/>
      <c r="E26" s="34"/>
      <c r="F26" s="300"/>
      <c r="G26" s="3"/>
      <c r="H26" s="2"/>
      <c r="I26" s="57"/>
      <c r="J26" s="304"/>
      <c r="K26" s="77"/>
      <c r="L26" s="2"/>
      <c r="M26" s="72"/>
      <c r="N26" s="300"/>
      <c r="O26" s="3"/>
      <c r="P26" s="2"/>
      <c r="Q26" s="57"/>
      <c r="R26" s="300"/>
      <c r="S26" s="130"/>
      <c r="T26" s="2"/>
      <c r="U26" s="57"/>
    </row>
    <row r="27" spans="1:21" s="4" customFormat="1" ht="18.95" customHeight="1" x14ac:dyDescent="0.25">
      <c r="A27" s="315"/>
      <c r="B27" s="300"/>
      <c r="C27" s="3"/>
      <c r="D27" s="2"/>
      <c r="E27" s="34"/>
      <c r="F27" s="300"/>
      <c r="G27" s="3"/>
      <c r="H27" s="2"/>
      <c r="I27" s="57"/>
      <c r="J27" s="305"/>
      <c r="K27" s="122"/>
      <c r="L27" s="120"/>
      <c r="M27" s="121"/>
      <c r="N27" s="300"/>
      <c r="O27" s="3"/>
      <c r="P27" s="2"/>
      <c r="Q27" s="57"/>
      <c r="R27" s="300"/>
      <c r="T27" s="2"/>
      <c r="U27" s="57"/>
    </row>
    <row r="28" spans="1:21" s="92" customFormat="1" ht="16.5" customHeight="1" x14ac:dyDescent="0.25">
      <c r="A28" s="369" t="s">
        <v>128</v>
      </c>
      <c r="B28" s="301" t="s">
        <v>151</v>
      </c>
      <c r="C28" s="119" t="s">
        <v>140</v>
      </c>
      <c r="D28" s="120">
        <f>1000/670*E28</f>
        <v>8.9552238805970159</v>
      </c>
      <c r="E28" s="121" t="s">
        <v>136</v>
      </c>
      <c r="F28" s="370" t="s">
        <v>488</v>
      </c>
      <c r="G28" s="247" t="s">
        <v>205</v>
      </c>
      <c r="H28" s="120">
        <f>1000/670*I28</f>
        <v>13.432835820895523</v>
      </c>
      <c r="I28" s="124" t="s">
        <v>550</v>
      </c>
      <c r="J28" s="371" t="s">
        <v>402</v>
      </c>
      <c r="K28" s="122" t="s">
        <v>397</v>
      </c>
      <c r="L28" s="120">
        <f>1000/670*M28</f>
        <v>26.865671641791046</v>
      </c>
      <c r="M28" s="121" t="s">
        <v>399</v>
      </c>
      <c r="N28" s="301" t="s">
        <v>127</v>
      </c>
      <c r="O28" s="128" t="s">
        <v>126</v>
      </c>
      <c r="P28" s="120">
        <f>1000/670*Q28</f>
        <v>19.402985074626866</v>
      </c>
      <c r="Q28" s="124">
        <v>13</v>
      </c>
      <c r="R28" s="302" t="s">
        <v>426</v>
      </c>
      <c r="S28" s="190" t="s">
        <v>427</v>
      </c>
      <c r="T28" s="120">
        <f>1000/670*U28</f>
        <v>17.910447761194032</v>
      </c>
      <c r="U28" s="124" t="s">
        <v>429</v>
      </c>
    </row>
    <row r="29" spans="1:21" s="92" customFormat="1" ht="16.5" customHeight="1" x14ac:dyDescent="0.25">
      <c r="A29" s="369"/>
      <c r="B29" s="301"/>
      <c r="C29" s="92" t="s">
        <v>137</v>
      </c>
      <c r="D29" s="120">
        <f t="shared" ref="D29:D30" si="8">1000/670*E29</f>
        <v>14.925373134328359</v>
      </c>
      <c r="E29" s="121" t="s">
        <v>77</v>
      </c>
      <c r="F29" s="325"/>
      <c r="G29" s="248" t="s">
        <v>489</v>
      </c>
      <c r="H29" s="120">
        <f t="shared" ref="H29:H31" si="9">1000/670*I29</f>
        <v>17.910447761194032</v>
      </c>
      <c r="I29" s="124" t="s">
        <v>551</v>
      </c>
      <c r="J29" s="371"/>
      <c r="K29" s="122" t="s">
        <v>398</v>
      </c>
      <c r="L29" s="120">
        <f t="shared" ref="L29:L30" si="10">1000/670*M29</f>
        <v>4.477611940298508</v>
      </c>
      <c r="M29" s="121" t="s">
        <v>396</v>
      </c>
      <c r="N29" s="301"/>
      <c r="O29" s="125" t="s">
        <v>125</v>
      </c>
      <c r="P29" s="120">
        <f t="shared" ref="P29:P31" si="11">1000/670*Q29</f>
        <v>4.477611940298508</v>
      </c>
      <c r="Q29" s="124">
        <v>3</v>
      </c>
      <c r="R29" s="302"/>
      <c r="S29" s="130" t="s">
        <v>428</v>
      </c>
      <c r="T29" s="120">
        <f t="shared" ref="T29" si="12">1000/670*U29</f>
        <v>1.4925373134328359</v>
      </c>
      <c r="U29" s="124" t="s">
        <v>177</v>
      </c>
    </row>
    <row r="30" spans="1:21" s="92" customFormat="1" ht="16.5" customHeight="1" x14ac:dyDescent="0.25">
      <c r="A30" s="369"/>
      <c r="B30" s="301"/>
      <c r="C30" s="119" t="s">
        <v>212</v>
      </c>
      <c r="D30" s="120">
        <f t="shared" si="8"/>
        <v>1.4925373134328359</v>
      </c>
      <c r="E30" s="121" t="s">
        <v>234</v>
      </c>
      <c r="F30" s="325"/>
      <c r="G30" s="249" t="s">
        <v>490</v>
      </c>
      <c r="H30" s="120">
        <f t="shared" si="9"/>
        <v>13.432835820895523</v>
      </c>
      <c r="I30" s="124" t="s">
        <v>550</v>
      </c>
      <c r="J30" s="371"/>
      <c r="K30" s="122" t="s">
        <v>401</v>
      </c>
      <c r="L30" s="120">
        <f t="shared" si="10"/>
        <v>4.477611940298508</v>
      </c>
      <c r="M30" s="121" t="s">
        <v>400</v>
      </c>
      <c r="N30" s="301"/>
      <c r="O30" s="128" t="s">
        <v>124</v>
      </c>
      <c r="P30" s="120">
        <f t="shared" si="11"/>
        <v>4.477611940298508</v>
      </c>
      <c r="Q30" s="124" t="s">
        <v>88</v>
      </c>
      <c r="R30" s="302"/>
      <c r="S30" s="147"/>
      <c r="T30" s="120"/>
      <c r="U30" s="124"/>
    </row>
    <row r="31" spans="1:21" s="92" customFormat="1" ht="16.5" customHeight="1" x14ac:dyDescent="0.25">
      <c r="A31" s="369"/>
      <c r="B31" s="301"/>
      <c r="C31" s="93"/>
      <c r="D31" s="120"/>
      <c r="E31" s="121"/>
      <c r="F31" s="325"/>
      <c r="G31" s="244" t="s">
        <v>265</v>
      </c>
      <c r="H31" s="120">
        <f t="shared" si="9"/>
        <v>4.477611940298508</v>
      </c>
      <c r="I31" s="145" t="s">
        <v>532</v>
      </c>
      <c r="J31" s="371"/>
      <c r="K31" s="122"/>
      <c r="L31" s="120"/>
      <c r="M31" s="121"/>
      <c r="N31" s="301"/>
      <c r="O31" s="129" t="s">
        <v>123</v>
      </c>
      <c r="P31" s="120">
        <f t="shared" si="11"/>
        <v>4.477611940298508</v>
      </c>
      <c r="Q31" s="146">
        <v>3</v>
      </c>
      <c r="R31" s="302"/>
      <c r="S31" s="123"/>
      <c r="T31" s="120"/>
      <c r="U31" s="124"/>
    </row>
    <row r="32" spans="1:21" s="92" customFormat="1" ht="16.5" customHeight="1" x14ac:dyDescent="0.25">
      <c r="A32" s="369"/>
      <c r="B32" s="301"/>
      <c r="C32" s="119"/>
      <c r="D32" s="118"/>
      <c r="E32" s="108"/>
      <c r="F32" s="325"/>
      <c r="G32" s="110"/>
      <c r="H32" s="120"/>
      <c r="I32" s="145"/>
      <c r="J32" s="372"/>
      <c r="K32" s="190"/>
      <c r="M32" s="190"/>
      <c r="N32" s="301"/>
      <c r="O32" s="110"/>
      <c r="P32" s="120"/>
      <c r="Q32" s="105"/>
      <c r="R32" s="302"/>
      <c r="S32" s="218"/>
      <c r="T32" s="120"/>
      <c r="U32" s="105"/>
    </row>
    <row r="33" spans="1:21" s="92" customFormat="1" ht="16.5" customHeight="1" x14ac:dyDescent="0.25">
      <c r="A33" s="272" t="s">
        <v>121</v>
      </c>
      <c r="B33" s="116" t="s">
        <v>71</v>
      </c>
      <c r="C33" s="110"/>
      <c r="D33" s="144"/>
      <c r="E33" s="108"/>
      <c r="F33" s="211" t="s">
        <v>71</v>
      </c>
      <c r="G33" s="207"/>
      <c r="H33" s="110"/>
      <c r="I33" s="105"/>
      <c r="J33" s="207" t="s">
        <v>8</v>
      </c>
      <c r="K33" s="110" t="s">
        <v>385</v>
      </c>
      <c r="L33" s="117"/>
      <c r="M33" s="108"/>
      <c r="N33" s="207" t="s">
        <v>71</v>
      </c>
      <c r="O33" s="110"/>
      <c r="P33" s="141"/>
      <c r="Q33" s="105"/>
      <c r="R33" s="116" t="s">
        <v>335</v>
      </c>
      <c r="S33" s="218"/>
      <c r="T33" s="109"/>
      <c r="U33" s="105"/>
    </row>
    <row r="34" spans="1:21" s="92" customFormat="1" ht="16.5" customHeight="1" x14ac:dyDescent="0.25">
      <c r="A34" s="273"/>
      <c r="B34" s="104" t="s">
        <v>119</v>
      </c>
      <c r="C34" s="99"/>
      <c r="D34" s="143"/>
      <c r="E34" s="101"/>
      <c r="F34" s="100" t="s">
        <v>10</v>
      </c>
      <c r="G34" s="99"/>
      <c r="H34" s="142"/>
      <c r="I34" s="107"/>
      <c r="J34" s="111" t="s">
        <v>5</v>
      </c>
      <c r="K34" s="110"/>
      <c r="L34" s="109"/>
      <c r="M34" s="108"/>
      <c r="N34" s="100" t="s">
        <v>10</v>
      </c>
      <c r="O34" s="99" t="s">
        <v>213</v>
      </c>
      <c r="P34" s="120">
        <v>1</v>
      </c>
      <c r="Q34" s="107" t="s">
        <v>245</v>
      </c>
      <c r="R34" s="104" t="s">
        <v>336</v>
      </c>
      <c r="S34" s="103"/>
      <c r="T34" s="154"/>
      <c r="U34" s="107"/>
    </row>
    <row r="35" spans="1:21" s="10" customFormat="1" ht="18.95" customHeight="1" x14ac:dyDescent="0.25">
      <c r="A35" s="365" t="s">
        <v>11</v>
      </c>
      <c r="B35" s="364" t="s">
        <v>12</v>
      </c>
      <c r="C35" s="363"/>
      <c r="D35" s="162"/>
      <c r="E35" s="162"/>
      <c r="F35" s="362" t="s">
        <v>12</v>
      </c>
      <c r="G35" s="363"/>
      <c r="H35" s="162"/>
      <c r="I35" s="162"/>
      <c r="J35" s="364" t="s">
        <v>12</v>
      </c>
      <c r="K35" s="363"/>
      <c r="L35" s="162"/>
      <c r="M35" s="165"/>
      <c r="N35" s="362" t="s">
        <v>12</v>
      </c>
      <c r="O35" s="363"/>
      <c r="P35" s="162"/>
      <c r="Q35" s="162"/>
      <c r="R35" s="306" t="s">
        <v>337</v>
      </c>
      <c r="S35" s="307"/>
      <c r="T35" s="162"/>
      <c r="U35" s="162"/>
    </row>
    <row r="36" spans="1:21" s="4" customFormat="1" ht="18.95" customHeight="1" x14ac:dyDescent="0.25">
      <c r="A36" s="366"/>
      <c r="B36" s="353" t="s">
        <v>49</v>
      </c>
      <c r="C36" s="354"/>
      <c r="D36" s="199">
        <v>4</v>
      </c>
      <c r="E36" s="17">
        <f>D36*70</f>
        <v>280</v>
      </c>
      <c r="F36" s="355" t="s">
        <v>50</v>
      </c>
      <c r="G36" s="354"/>
      <c r="H36" s="199">
        <v>3.7</v>
      </c>
      <c r="I36" s="17">
        <f>H36*70</f>
        <v>259</v>
      </c>
      <c r="J36" s="368" t="s">
        <v>49</v>
      </c>
      <c r="K36" s="351"/>
      <c r="L36" s="199">
        <v>4.7</v>
      </c>
      <c r="M36" s="17">
        <f>L36*70</f>
        <v>329</v>
      </c>
      <c r="N36" s="355" t="s">
        <v>50</v>
      </c>
      <c r="O36" s="354"/>
      <c r="P36" s="199">
        <v>3.8</v>
      </c>
      <c r="Q36" s="17">
        <f>P36*70</f>
        <v>266</v>
      </c>
      <c r="R36" s="322" t="s">
        <v>338</v>
      </c>
      <c r="S36" s="322"/>
      <c r="T36" s="199">
        <v>4.0999999999999996</v>
      </c>
      <c r="U36" s="17">
        <f>T36*70</f>
        <v>287</v>
      </c>
    </row>
    <row r="37" spans="1:21" s="4" customFormat="1" ht="18.95" customHeight="1" x14ac:dyDescent="0.25">
      <c r="A37" s="366"/>
      <c r="B37" s="353" t="s">
        <v>53</v>
      </c>
      <c r="C37" s="354"/>
      <c r="D37" s="199">
        <v>2.1</v>
      </c>
      <c r="E37" s="17">
        <f>D37*75</f>
        <v>157.5</v>
      </c>
      <c r="F37" s="355" t="s">
        <v>54</v>
      </c>
      <c r="G37" s="354"/>
      <c r="H37" s="199">
        <v>2.1</v>
      </c>
      <c r="I37" s="17">
        <f>H37*75</f>
        <v>157.5</v>
      </c>
      <c r="J37" s="212" t="s">
        <v>53</v>
      </c>
      <c r="K37" s="208"/>
      <c r="L37" s="199">
        <v>2.2999999999999998</v>
      </c>
      <c r="M37" s="17">
        <f>L37*75</f>
        <v>172.5</v>
      </c>
      <c r="N37" s="355" t="s">
        <v>55</v>
      </c>
      <c r="O37" s="354"/>
      <c r="P37" s="199">
        <v>2.5</v>
      </c>
      <c r="Q37" s="17">
        <f>P37*75</f>
        <v>187.5</v>
      </c>
      <c r="R37" s="322" t="s">
        <v>339</v>
      </c>
      <c r="S37" s="322"/>
      <c r="T37" s="199">
        <v>3.7</v>
      </c>
      <c r="U37" s="17">
        <f>T37*75</f>
        <v>277.5</v>
      </c>
    </row>
    <row r="38" spans="1:21" s="4" customFormat="1" ht="18.95" customHeight="1" x14ac:dyDescent="0.25">
      <c r="A38" s="366"/>
      <c r="B38" s="353" t="s">
        <v>40</v>
      </c>
      <c r="C38" s="354"/>
      <c r="D38" s="199">
        <v>1.1000000000000001</v>
      </c>
      <c r="E38" s="17">
        <f>D38*25</f>
        <v>27.500000000000004</v>
      </c>
      <c r="F38" s="355" t="s">
        <v>33</v>
      </c>
      <c r="G38" s="354"/>
      <c r="H38" s="199">
        <v>1.5</v>
      </c>
      <c r="I38" s="17">
        <f>H38*25</f>
        <v>37.5</v>
      </c>
      <c r="J38" s="212" t="s">
        <v>33</v>
      </c>
      <c r="K38" s="208"/>
      <c r="L38" s="199">
        <v>1.1399999999999999</v>
      </c>
      <c r="M38" s="17">
        <f>L38*25</f>
        <v>28.499999999999996</v>
      </c>
      <c r="N38" s="355" t="s">
        <v>33</v>
      </c>
      <c r="O38" s="354"/>
      <c r="P38" s="199">
        <v>1.6</v>
      </c>
      <c r="Q38" s="17">
        <f>P38*25</f>
        <v>40</v>
      </c>
      <c r="R38" s="322" t="s">
        <v>340</v>
      </c>
      <c r="S38" s="322"/>
      <c r="T38" s="199">
        <v>1.3</v>
      </c>
      <c r="U38" s="17">
        <f>T38*25</f>
        <v>32.5</v>
      </c>
    </row>
    <row r="39" spans="1:21" s="4" customFormat="1" ht="18.95" customHeight="1" x14ac:dyDescent="0.25">
      <c r="A39" s="366"/>
      <c r="B39" s="353" t="s">
        <v>35</v>
      </c>
      <c r="C39" s="354"/>
      <c r="D39" s="199"/>
      <c r="E39" s="17"/>
      <c r="F39" s="355" t="s">
        <v>35</v>
      </c>
      <c r="G39" s="354"/>
      <c r="H39" s="199"/>
      <c r="I39" s="17"/>
      <c r="J39" s="212" t="s">
        <v>35</v>
      </c>
      <c r="K39" s="208"/>
      <c r="L39" s="199">
        <v>1</v>
      </c>
      <c r="M39" s="17">
        <f>L39*60</f>
        <v>60</v>
      </c>
      <c r="N39" s="355" t="s">
        <v>36</v>
      </c>
      <c r="O39" s="354"/>
      <c r="P39" s="199"/>
      <c r="Q39" s="17"/>
      <c r="R39" s="322" t="s">
        <v>341</v>
      </c>
      <c r="S39" s="322"/>
      <c r="T39" s="199"/>
      <c r="U39" s="17"/>
    </row>
    <row r="40" spans="1:21" s="4" customFormat="1" ht="18.95" customHeight="1" x14ac:dyDescent="0.25">
      <c r="A40" s="366"/>
      <c r="B40" s="353" t="s">
        <v>22</v>
      </c>
      <c r="C40" s="354"/>
      <c r="D40" s="199"/>
      <c r="E40" s="17"/>
      <c r="F40" s="355" t="s">
        <v>22</v>
      </c>
      <c r="G40" s="354"/>
      <c r="H40" s="199"/>
      <c r="I40" s="17"/>
      <c r="J40" s="212" t="s">
        <v>22</v>
      </c>
      <c r="K40" s="208"/>
      <c r="L40" s="199"/>
      <c r="M40" s="17"/>
      <c r="N40" s="355" t="s">
        <v>22</v>
      </c>
      <c r="O40" s="354"/>
      <c r="P40" s="202">
        <v>1</v>
      </c>
      <c r="Q40" s="17">
        <f>P40*120</f>
        <v>120</v>
      </c>
      <c r="R40" s="322" t="s">
        <v>342</v>
      </c>
      <c r="S40" s="322"/>
      <c r="T40" s="199"/>
      <c r="U40" s="17"/>
    </row>
    <row r="41" spans="1:21" s="4" customFormat="1" ht="18.95" customHeight="1" x14ac:dyDescent="0.25">
      <c r="A41" s="366"/>
      <c r="B41" s="359" t="s">
        <v>24</v>
      </c>
      <c r="C41" s="360"/>
      <c r="D41" s="199">
        <v>2</v>
      </c>
      <c r="E41" s="17">
        <f t="shared" ref="E41" si="13">D41*70</f>
        <v>140</v>
      </c>
      <c r="F41" s="361" t="s">
        <v>24</v>
      </c>
      <c r="G41" s="360"/>
      <c r="H41" s="199">
        <v>2</v>
      </c>
      <c r="I41" s="17">
        <f t="shared" ref="I41" si="14">H41*70</f>
        <v>140</v>
      </c>
      <c r="J41" s="356" t="s">
        <v>24</v>
      </c>
      <c r="K41" s="357"/>
      <c r="L41" s="199">
        <v>1.93</v>
      </c>
      <c r="M41" s="17">
        <f t="shared" ref="M41" si="15">L41*70</f>
        <v>135.1</v>
      </c>
      <c r="N41" s="361" t="s">
        <v>24</v>
      </c>
      <c r="O41" s="360"/>
      <c r="P41" s="199">
        <v>2</v>
      </c>
      <c r="Q41" s="17">
        <f t="shared" ref="Q41" si="16">P41*70</f>
        <v>140</v>
      </c>
      <c r="R41" s="323" t="s">
        <v>343</v>
      </c>
      <c r="S41" s="323"/>
      <c r="T41" s="199">
        <v>2</v>
      </c>
      <c r="U41" s="17">
        <f t="shared" ref="U41" si="17">T41*70</f>
        <v>140</v>
      </c>
    </row>
    <row r="42" spans="1:21" s="4" customFormat="1" ht="18.95" customHeight="1" x14ac:dyDescent="0.25">
      <c r="A42" s="367"/>
      <c r="B42" s="353" t="s">
        <v>42</v>
      </c>
      <c r="C42" s="354"/>
      <c r="D42" s="84"/>
      <c r="E42" s="17">
        <f>SUM(E36:E41)</f>
        <v>605</v>
      </c>
      <c r="F42" s="355" t="s">
        <v>38</v>
      </c>
      <c r="G42" s="354"/>
      <c r="H42" s="84"/>
      <c r="I42" s="17">
        <f>SUM(I36:I41)</f>
        <v>594</v>
      </c>
      <c r="J42" s="212" t="s">
        <v>37</v>
      </c>
      <c r="K42" s="208"/>
      <c r="L42" s="84"/>
      <c r="M42" s="17">
        <f>SUM(M36:M41)</f>
        <v>725.1</v>
      </c>
      <c r="N42" s="355" t="s">
        <v>37</v>
      </c>
      <c r="O42" s="354"/>
      <c r="P42" s="84"/>
      <c r="Q42" s="17">
        <f>SUM(Q36:Q41)</f>
        <v>753.5</v>
      </c>
      <c r="R42" s="322" t="s">
        <v>344</v>
      </c>
      <c r="S42" s="322"/>
      <c r="T42" s="84"/>
      <c r="U42" s="17">
        <f>SUM(U36:U41)</f>
        <v>737</v>
      </c>
    </row>
    <row r="43" spans="1:21" s="10" customFormat="1" ht="25.5" customHeight="1" x14ac:dyDescent="0.25">
      <c r="A43" s="1"/>
      <c r="B43" s="9" t="s">
        <v>6</v>
      </c>
      <c r="C43" s="9"/>
      <c r="D43" s="9"/>
      <c r="E43" s="9"/>
      <c r="F43" s="9"/>
      <c r="G43" s="9"/>
      <c r="H43" s="9" t="s">
        <v>21</v>
      </c>
      <c r="I43" s="9"/>
      <c r="J43" s="9"/>
      <c r="K43" s="9"/>
      <c r="L43" s="9"/>
      <c r="M43" s="9"/>
      <c r="N43" s="9"/>
      <c r="O43" s="9"/>
      <c r="P43" s="321" t="s">
        <v>7</v>
      </c>
      <c r="Q43" s="321"/>
      <c r="R43" s="1"/>
      <c r="S43" s="1"/>
      <c r="T43" s="1"/>
      <c r="U43" s="1"/>
    </row>
    <row r="44" spans="1:21" s="11" customFormat="1" ht="20.100000000000001" customHeight="1" x14ac:dyDescent="0.25">
      <c r="A44" s="358" t="s">
        <v>174</v>
      </c>
      <c r="B44" s="358"/>
      <c r="C44" s="358"/>
      <c r="D44" s="358"/>
      <c r="E44" s="358"/>
      <c r="F44" s="358"/>
      <c r="G44" s="358"/>
      <c r="H44" s="358"/>
      <c r="I44" s="358"/>
      <c r="J44" s="358"/>
      <c r="K44" s="358"/>
      <c r="L44" s="358"/>
      <c r="M44" s="358"/>
    </row>
    <row r="45" spans="1:21" s="11" customFormat="1" ht="20.100000000000001" customHeight="1" x14ac:dyDescent="0.25">
      <c r="A45" s="12" t="s">
        <v>20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</row>
    <row r="46" spans="1:21" s="11" customFormat="1" ht="20.100000000000001" customHeight="1" x14ac:dyDescent="0.25">
      <c r="A46" s="358" t="s">
        <v>13</v>
      </c>
      <c r="B46" s="358"/>
      <c r="C46" s="358"/>
      <c r="D46" s="358"/>
      <c r="E46" s="358"/>
      <c r="F46" s="358"/>
      <c r="G46" s="358"/>
      <c r="H46" s="358"/>
      <c r="I46" s="358"/>
      <c r="J46" s="358"/>
      <c r="K46" s="358"/>
      <c r="L46" s="358"/>
      <c r="M46" s="358"/>
    </row>
  </sheetData>
  <mergeCells count="98">
    <mergeCell ref="F5:F6"/>
    <mergeCell ref="J5:J6"/>
    <mergeCell ref="A18:A22"/>
    <mergeCell ref="B18:B22"/>
    <mergeCell ref="A23:A27"/>
    <mergeCell ref="B23:B27"/>
    <mergeCell ref="F23:F27"/>
    <mergeCell ref="N5:N6"/>
    <mergeCell ref="R5:R6"/>
    <mergeCell ref="A13:A17"/>
    <mergeCell ref="B13:B17"/>
    <mergeCell ref="F13:F17"/>
    <mergeCell ref="N13:N17"/>
    <mergeCell ref="R13:R17"/>
    <mergeCell ref="A7:A12"/>
    <mergeCell ref="B7:B12"/>
    <mergeCell ref="F7:F12"/>
    <mergeCell ref="N7:N12"/>
    <mergeCell ref="R7:R12"/>
    <mergeCell ref="J7:J12"/>
    <mergeCell ref="J13:J17"/>
    <mergeCell ref="A5:A6"/>
    <mergeCell ref="B5:B6"/>
    <mergeCell ref="A1:K1"/>
    <mergeCell ref="S2:T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S19:S20"/>
    <mergeCell ref="C21:C22"/>
    <mergeCell ref="G21:G22"/>
    <mergeCell ref="O21:O22"/>
    <mergeCell ref="S21:S22"/>
    <mergeCell ref="K19:K20"/>
    <mergeCell ref="K21:K22"/>
    <mergeCell ref="F18:F22"/>
    <mergeCell ref="N18:N22"/>
    <mergeCell ref="R18:R22"/>
    <mergeCell ref="C19:C20"/>
    <mergeCell ref="G19:G20"/>
    <mergeCell ref="O19:O20"/>
    <mergeCell ref="J18:J22"/>
    <mergeCell ref="N23:N27"/>
    <mergeCell ref="R23:R27"/>
    <mergeCell ref="J23:J27"/>
    <mergeCell ref="A28:A32"/>
    <mergeCell ref="B28:B32"/>
    <mergeCell ref="F28:F32"/>
    <mergeCell ref="N28:N32"/>
    <mergeCell ref="R28:R32"/>
    <mergeCell ref="J28:J32"/>
    <mergeCell ref="A33:A34"/>
    <mergeCell ref="A35:A42"/>
    <mergeCell ref="B35:C35"/>
    <mergeCell ref="F35:G35"/>
    <mergeCell ref="J36:K36"/>
    <mergeCell ref="R37:S37"/>
    <mergeCell ref="B38:C38"/>
    <mergeCell ref="F38:G38"/>
    <mergeCell ref="N38:O38"/>
    <mergeCell ref="R38:S38"/>
    <mergeCell ref="B37:C37"/>
    <mergeCell ref="F37:G37"/>
    <mergeCell ref="N37:O37"/>
    <mergeCell ref="R35:S35"/>
    <mergeCell ref="B36:C36"/>
    <mergeCell ref="F36:G36"/>
    <mergeCell ref="N36:O36"/>
    <mergeCell ref="R36:S36"/>
    <mergeCell ref="N35:O35"/>
    <mergeCell ref="J35:K35"/>
    <mergeCell ref="R39:S39"/>
    <mergeCell ref="B40:C40"/>
    <mergeCell ref="F40:G40"/>
    <mergeCell ref="N40:O40"/>
    <mergeCell ref="R40:S40"/>
    <mergeCell ref="B39:C39"/>
    <mergeCell ref="F39:G39"/>
    <mergeCell ref="N39:O39"/>
    <mergeCell ref="P43:Q43"/>
    <mergeCell ref="A44:M44"/>
    <mergeCell ref="A46:M46"/>
    <mergeCell ref="B41:C41"/>
    <mergeCell ref="F41:G41"/>
    <mergeCell ref="N41:O41"/>
    <mergeCell ref="R41:S41"/>
    <mergeCell ref="B42:C42"/>
    <mergeCell ref="F42:G42"/>
    <mergeCell ref="N42:O42"/>
    <mergeCell ref="R42:S42"/>
    <mergeCell ref="J41:K41"/>
  </mergeCells>
  <phoneticPr fontId="1" type="noConversion"/>
  <printOptions horizontalCentered="1"/>
  <pageMargins left="0.15748031496062992" right="0.15748031496062992" top="0.23622047244094491" bottom="0.19685039370078741" header="0.23622047244094491" footer="0.19685039370078741"/>
  <pageSetup paperSize="9" scale="70" orientation="landscape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view="pageBreakPreview" topLeftCell="I16" zoomScale="70" zoomScaleNormal="100" zoomScaleSheetLayoutView="70" workbookViewId="0">
      <selection activeCell="P27" sqref="P27"/>
    </sheetView>
  </sheetViews>
  <sheetFormatPr defaultColWidth="9" defaultRowHeight="16.5" x14ac:dyDescent="0.25"/>
  <cols>
    <col min="1" max="2" width="7.625" style="76" customWidth="1"/>
    <col min="3" max="3" width="12.625" style="76" customWidth="1"/>
    <col min="4" max="6" width="7.625" style="76" customWidth="1"/>
    <col min="7" max="7" width="12.625" style="76" customWidth="1"/>
    <col min="8" max="8" width="7.625" style="76" customWidth="1"/>
    <col min="9" max="10" width="7.625" style="62" customWidth="1"/>
    <col min="11" max="11" width="12.625" style="62" customWidth="1"/>
    <col min="12" max="14" width="7.625" style="62" customWidth="1"/>
    <col min="15" max="15" width="12.625" style="62" customWidth="1"/>
    <col min="16" max="18" width="7.625" style="62" customWidth="1"/>
    <col min="19" max="19" width="12.625" style="62" customWidth="1"/>
    <col min="20" max="21" width="7.625" style="62" customWidth="1"/>
    <col min="22" max="16384" width="9" style="62"/>
  </cols>
  <sheetData>
    <row r="1" spans="1:21" ht="28.5" customHeight="1" x14ac:dyDescent="0.25">
      <c r="A1" s="346" t="str">
        <f>工作表1!A1</f>
        <v xml:space="preserve"> 屏東縣東寧.竹田國民小學111年5月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8" t="str">
        <f>工作表1!G4</f>
        <v>第4週學生午餐食譜(自設廚房)</v>
      </c>
      <c r="M1" s="8"/>
      <c r="N1" s="8"/>
      <c r="O1" s="8"/>
      <c r="P1" s="8"/>
      <c r="Q1" s="8"/>
      <c r="R1" s="8"/>
      <c r="S1" s="8"/>
      <c r="T1" s="8"/>
      <c r="U1" s="8"/>
    </row>
    <row r="2" spans="1:21" ht="21" customHeight="1" x14ac:dyDescent="0.25">
      <c r="A2" s="63" t="str">
        <f>工作表1!A3</f>
        <v>供應人數：671人</v>
      </c>
      <c r="B2" s="64"/>
      <c r="C2" s="64"/>
      <c r="D2" s="64"/>
      <c r="E2" s="64"/>
      <c r="F2" s="64"/>
      <c r="G2" s="65" t="s">
        <v>45</v>
      </c>
      <c r="H2" s="65"/>
      <c r="I2" s="65"/>
      <c r="J2" s="65"/>
      <c r="K2" s="65"/>
      <c r="L2" s="65" t="str">
        <f>工作表1!A4</f>
        <v>食材供應商：西台餐廳</v>
      </c>
      <c r="M2" s="65"/>
      <c r="O2" s="65"/>
      <c r="P2" s="65" t="str">
        <f>工作表1!A5</f>
        <v>電話：08-7792135</v>
      </c>
      <c r="Q2" s="65"/>
      <c r="S2" s="347">
        <f>工作表1!A6</f>
        <v>44666</v>
      </c>
      <c r="T2" s="347"/>
      <c r="U2" s="228" t="s">
        <v>46</v>
      </c>
    </row>
    <row r="3" spans="1:21" ht="18.95" customHeight="1" x14ac:dyDescent="0.25">
      <c r="A3" s="91" t="s">
        <v>2</v>
      </c>
      <c r="B3" s="348">
        <f>工作表1!E9</f>
        <v>44704</v>
      </c>
      <c r="C3" s="349"/>
      <c r="D3" s="350" t="s">
        <v>25</v>
      </c>
      <c r="E3" s="350"/>
      <c r="F3" s="348">
        <f>工作表1!E10</f>
        <v>44705</v>
      </c>
      <c r="G3" s="349"/>
      <c r="H3" s="350" t="s">
        <v>26</v>
      </c>
      <c r="I3" s="351"/>
      <c r="J3" s="352">
        <f>工作表1!E11</f>
        <v>44706</v>
      </c>
      <c r="K3" s="349"/>
      <c r="L3" s="350" t="s">
        <v>27</v>
      </c>
      <c r="M3" s="350"/>
      <c r="N3" s="348">
        <f>工作表1!E12</f>
        <v>44707</v>
      </c>
      <c r="O3" s="349"/>
      <c r="P3" s="350" t="s">
        <v>28</v>
      </c>
      <c r="Q3" s="351"/>
      <c r="R3" s="352">
        <f>工作表1!E13</f>
        <v>44708</v>
      </c>
      <c r="S3" s="349"/>
      <c r="T3" s="350" t="s">
        <v>29</v>
      </c>
      <c r="U3" s="351"/>
    </row>
    <row r="4" spans="1:21" s="59" customFormat="1" ht="18.95" customHeight="1" x14ac:dyDescent="0.25">
      <c r="A4" s="203" t="s">
        <v>3</v>
      </c>
      <c r="B4" s="204" t="s">
        <v>48</v>
      </c>
      <c r="C4" s="203" t="s">
        <v>23</v>
      </c>
      <c r="D4" s="204" t="s">
        <v>39</v>
      </c>
      <c r="E4" s="216" t="s">
        <v>30</v>
      </c>
      <c r="F4" s="204" t="s">
        <v>48</v>
      </c>
      <c r="G4" s="203" t="s">
        <v>23</v>
      </c>
      <c r="H4" s="204" t="s">
        <v>39</v>
      </c>
      <c r="I4" s="204" t="s">
        <v>30</v>
      </c>
      <c r="J4" s="217" t="s">
        <v>48</v>
      </c>
      <c r="K4" s="203" t="s">
        <v>23</v>
      </c>
      <c r="L4" s="204" t="s">
        <v>39</v>
      </c>
      <c r="M4" s="216" t="s">
        <v>31</v>
      </c>
      <c r="N4" s="204" t="s">
        <v>48</v>
      </c>
      <c r="O4" s="203" t="s">
        <v>23</v>
      </c>
      <c r="P4" s="204" t="s">
        <v>39</v>
      </c>
      <c r="Q4" s="204" t="s">
        <v>30</v>
      </c>
      <c r="R4" s="217" t="s">
        <v>48</v>
      </c>
      <c r="S4" s="203" t="s">
        <v>23</v>
      </c>
      <c r="T4" s="204" t="s">
        <v>39</v>
      </c>
      <c r="U4" s="204" t="s">
        <v>31</v>
      </c>
    </row>
    <row r="5" spans="1:21" s="94" customFormat="1" ht="16.5" customHeight="1" x14ac:dyDescent="0.25">
      <c r="A5" s="407" t="s">
        <v>118</v>
      </c>
      <c r="B5" s="408" t="s">
        <v>59</v>
      </c>
      <c r="C5" s="45" t="s">
        <v>114</v>
      </c>
      <c r="D5" s="120">
        <f>1000/670*E5</f>
        <v>74.626865671641795</v>
      </c>
      <c r="E5" s="24" t="s">
        <v>405</v>
      </c>
      <c r="F5" s="309" t="s">
        <v>117</v>
      </c>
      <c r="G5" s="139" t="s">
        <v>60</v>
      </c>
      <c r="H5" s="120">
        <f>1000/670*I5</f>
        <v>52.238805970149258</v>
      </c>
      <c r="I5" s="124" t="s">
        <v>146</v>
      </c>
      <c r="J5" s="311" t="s">
        <v>352</v>
      </c>
      <c r="K5" s="137" t="s">
        <v>353</v>
      </c>
      <c r="L5" s="120">
        <f>1000/670*M5</f>
        <v>74.626865671641795</v>
      </c>
      <c r="M5" s="140">
        <v>50</v>
      </c>
      <c r="N5" s="309" t="s">
        <v>115</v>
      </c>
      <c r="O5" s="139" t="s">
        <v>114</v>
      </c>
      <c r="P5" s="120">
        <f>1000/670*Q5</f>
        <v>74.626865671641795</v>
      </c>
      <c r="Q5" s="121" t="s">
        <v>314</v>
      </c>
      <c r="R5" s="345" t="s">
        <v>465</v>
      </c>
      <c r="S5" s="138" t="s">
        <v>176</v>
      </c>
      <c r="T5" s="120">
        <f>1000/670*U5</f>
        <v>52.238805970149258</v>
      </c>
      <c r="U5" s="124" t="s">
        <v>466</v>
      </c>
    </row>
    <row r="6" spans="1:21" s="94" customFormat="1" x14ac:dyDescent="0.25">
      <c r="A6" s="407"/>
      <c r="B6" s="409"/>
      <c r="C6" s="45"/>
      <c r="D6" s="120"/>
      <c r="E6" s="24"/>
      <c r="F6" s="310"/>
      <c r="G6" s="131" t="s">
        <v>201</v>
      </c>
      <c r="H6" s="120">
        <f>1000/670*I6</f>
        <v>22.388059701492537</v>
      </c>
      <c r="I6" s="124" t="s">
        <v>313</v>
      </c>
      <c r="J6" s="311"/>
      <c r="K6" s="137"/>
      <c r="L6" s="120"/>
      <c r="M6" s="136"/>
      <c r="N6" s="310"/>
      <c r="O6" s="131"/>
      <c r="P6" s="120"/>
      <c r="Q6" s="121"/>
      <c r="R6" s="345"/>
      <c r="S6" s="135" t="s">
        <v>315</v>
      </c>
      <c r="T6" s="120">
        <f>1000/670*U6</f>
        <v>22.388059701492537</v>
      </c>
      <c r="U6" s="96" t="s">
        <v>467</v>
      </c>
    </row>
    <row r="7" spans="1:21" s="92" customFormat="1" ht="16.5" customHeight="1" x14ac:dyDescent="0.25">
      <c r="A7" s="382" t="s">
        <v>112</v>
      </c>
      <c r="B7" s="328" t="s">
        <v>320</v>
      </c>
      <c r="C7" s="39" t="s">
        <v>147</v>
      </c>
      <c r="D7" s="120">
        <f t="shared" ref="D7:D17" si="0">1000/670*E7</f>
        <v>71.641791044776127</v>
      </c>
      <c r="E7" s="51" t="s">
        <v>322</v>
      </c>
      <c r="F7" s="301" t="s">
        <v>110</v>
      </c>
      <c r="G7" s="130" t="s">
        <v>109</v>
      </c>
      <c r="H7" s="120">
        <f>1000/670*I7</f>
        <v>82.089552238805979</v>
      </c>
      <c r="I7" s="124" t="s">
        <v>108</v>
      </c>
      <c r="J7" s="404" t="s">
        <v>521</v>
      </c>
      <c r="K7" s="265" t="s">
        <v>133</v>
      </c>
      <c r="L7" s="120">
        <f>1000/670*M7</f>
        <v>44.776119402985074</v>
      </c>
      <c r="M7" s="121" t="s">
        <v>533</v>
      </c>
      <c r="N7" s="384" t="s">
        <v>523</v>
      </c>
      <c r="O7" s="248" t="s">
        <v>525</v>
      </c>
      <c r="P7" s="120">
        <f>1000/670*Q7</f>
        <v>71.641791044776127</v>
      </c>
      <c r="Q7" s="146">
        <v>48</v>
      </c>
      <c r="R7" s="370" t="s">
        <v>503</v>
      </c>
      <c r="S7" s="258" t="s">
        <v>499</v>
      </c>
      <c r="T7" s="120">
        <f>1000/670*U7</f>
        <v>71.641791044776127</v>
      </c>
      <c r="U7" s="124" t="s">
        <v>539</v>
      </c>
    </row>
    <row r="8" spans="1:21" s="92" customFormat="1" x14ac:dyDescent="0.25">
      <c r="A8" s="383"/>
      <c r="B8" s="328"/>
      <c r="C8" s="39" t="s">
        <v>96</v>
      </c>
      <c r="D8" s="120">
        <f t="shared" si="0"/>
        <v>8.9552238805970159</v>
      </c>
      <c r="E8" s="24" t="s">
        <v>63</v>
      </c>
      <c r="F8" s="301"/>
      <c r="G8" s="130" t="s">
        <v>106</v>
      </c>
      <c r="H8" s="120">
        <f t="shared" ref="H8:H17" si="1">1000/670*I8</f>
        <v>0.74626865671641796</v>
      </c>
      <c r="I8" s="124" t="s">
        <v>105</v>
      </c>
      <c r="J8" s="302"/>
      <c r="K8" s="266" t="s">
        <v>96</v>
      </c>
      <c r="L8" s="120">
        <f t="shared" ref="L8:L11" si="2">1000/670*M8</f>
        <v>8.9552238805970159</v>
      </c>
      <c r="M8" s="108" t="s">
        <v>529</v>
      </c>
      <c r="N8" s="304"/>
      <c r="O8" s="258" t="s">
        <v>524</v>
      </c>
      <c r="P8" s="120">
        <f t="shared" ref="P8:P9" si="3">1000/670*Q8</f>
        <v>17.910447761194032</v>
      </c>
      <c r="Q8" s="124" t="s">
        <v>537</v>
      </c>
      <c r="R8" s="370"/>
      <c r="S8" s="258" t="s">
        <v>497</v>
      </c>
      <c r="T8" s="120">
        <f t="shared" ref="T8:T10" si="4">1000/670*U8</f>
        <v>22.388059701492537</v>
      </c>
      <c r="U8" s="124" t="s">
        <v>540</v>
      </c>
    </row>
    <row r="9" spans="1:21" s="92" customFormat="1" x14ac:dyDescent="0.25">
      <c r="A9" s="383"/>
      <c r="B9" s="328"/>
      <c r="C9" s="39" t="s">
        <v>321</v>
      </c>
      <c r="D9" s="120">
        <f t="shared" si="0"/>
        <v>13.432835820895523</v>
      </c>
      <c r="E9" s="24" t="s">
        <v>132</v>
      </c>
      <c r="F9" s="301"/>
      <c r="G9" s="13" t="s">
        <v>391</v>
      </c>
      <c r="H9" s="120">
        <f t="shared" si="1"/>
        <v>4.477611940298508</v>
      </c>
      <c r="I9" s="124" t="s">
        <v>392</v>
      </c>
      <c r="J9" s="302"/>
      <c r="K9" s="267" t="s">
        <v>65</v>
      </c>
      <c r="L9" s="120">
        <f t="shared" si="2"/>
        <v>37.313432835820898</v>
      </c>
      <c r="M9" s="108" t="s">
        <v>534</v>
      </c>
      <c r="N9" s="304"/>
      <c r="O9" s="258" t="s">
        <v>159</v>
      </c>
      <c r="P9" s="120">
        <f t="shared" si="3"/>
        <v>1.3432835820895523</v>
      </c>
      <c r="Q9" s="105" t="s">
        <v>538</v>
      </c>
      <c r="R9" s="370"/>
      <c r="S9" s="258" t="s">
        <v>265</v>
      </c>
      <c r="T9" s="120">
        <f t="shared" si="4"/>
        <v>8.9552238805970159</v>
      </c>
      <c r="U9" s="124" t="s">
        <v>529</v>
      </c>
    </row>
    <row r="10" spans="1:21" s="92" customFormat="1" x14ac:dyDescent="0.25">
      <c r="A10" s="383"/>
      <c r="B10" s="328"/>
      <c r="C10" s="254" t="s">
        <v>495</v>
      </c>
      <c r="D10" s="120">
        <f t="shared" si="0"/>
        <v>0.44776119402985076</v>
      </c>
      <c r="E10" s="24" t="s">
        <v>527</v>
      </c>
      <c r="F10" s="301"/>
      <c r="G10" s="240" t="s">
        <v>498</v>
      </c>
      <c r="H10" s="120">
        <f t="shared" si="1"/>
        <v>0.89552238805970152</v>
      </c>
      <c r="I10" s="105" t="s">
        <v>528</v>
      </c>
      <c r="J10" s="302"/>
      <c r="K10" s="267" t="s">
        <v>480</v>
      </c>
      <c r="L10" s="120">
        <f t="shared" si="2"/>
        <v>22.388059701492537</v>
      </c>
      <c r="M10" s="108" t="s">
        <v>535</v>
      </c>
      <c r="N10" s="304"/>
      <c r="O10" s="129"/>
      <c r="P10" s="120"/>
      <c r="Q10" s="160"/>
      <c r="R10" s="370"/>
      <c r="S10" s="259" t="s">
        <v>500</v>
      </c>
      <c r="T10" s="120">
        <f t="shared" si="4"/>
        <v>2.9850746268656718</v>
      </c>
      <c r="U10" s="124" t="s">
        <v>541</v>
      </c>
    </row>
    <row r="11" spans="1:21" s="92" customFormat="1" x14ac:dyDescent="0.25">
      <c r="A11" s="383"/>
      <c r="B11" s="328"/>
      <c r="C11" s="39"/>
      <c r="D11" s="120"/>
      <c r="E11" s="51"/>
      <c r="F11" s="301"/>
      <c r="G11" s="110"/>
      <c r="H11" s="120"/>
      <c r="I11" s="105"/>
      <c r="J11" s="302"/>
      <c r="K11" s="267" t="s">
        <v>522</v>
      </c>
      <c r="L11" s="120">
        <f t="shared" si="2"/>
        <v>26.865671641791046</v>
      </c>
      <c r="M11" s="121" t="s">
        <v>536</v>
      </c>
      <c r="N11" s="305"/>
      <c r="O11" s="129"/>
      <c r="P11" s="120"/>
      <c r="Q11" s="161"/>
      <c r="R11" s="370"/>
      <c r="S11" s="260" t="s">
        <v>501</v>
      </c>
      <c r="T11" s="270" t="s">
        <v>542</v>
      </c>
      <c r="U11" s="124" t="s">
        <v>502</v>
      </c>
    </row>
    <row r="12" spans="1:21" s="92" customFormat="1" ht="16.5" customHeight="1" x14ac:dyDescent="0.25">
      <c r="A12" s="382" t="s">
        <v>104</v>
      </c>
      <c r="B12" s="328" t="s">
        <v>323</v>
      </c>
      <c r="C12" s="39" t="s">
        <v>324</v>
      </c>
      <c r="D12" s="120">
        <f t="shared" si="0"/>
        <v>17.910447761194032</v>
      </c>
      <c r="E12" s="51" t="s">
        <v>61</v>
      </c>
      <c r="F12" s="301" t="s">
        <v>459</v>
      </c>
      <c r="G12" s="129" t="s">
        <v>460</v>
      </c>
      <c r="H12" s="120">
        <f t="shared" si="1"/>
        <v>76.119402985074629</v>
      </c>
      <c r="I12" s="121" t="s">
        <v>461</v>
      </c>
      <c r="J12" s="405" t="s">
        <v>458</v>
      </c>
      <c r="K12" s="252" t="s">
        <v>458</v>
      </c>
      <c r="L12" s="250">
        <f t="shared" ref="L12" si="5">1000/670*M12</f>
        <v>22.388059701492537</v>
      </c>
      <c r="M12" s="236" t="s">
        <v>67</v>
      </c>
      <c r="N12" s="325" t="s">
        <v>102</v>
      </c>
      <c r="O12" s="129" t="s">
        <v>101</v>
      </c>
      <c r="P12" s="120">
        <f t="shared" ref="P12:P17" si="6">1000/670*Q12</f>
        <v>0.89552238805970152</v>
      </c>
      <c r="Q12" s="124" t="s">
        <v>75</v>
      </c>
      <c r="R12" s="325" t="s">
        <v>462</v>
      </c>
      <c r="S12" s="183" t="s">
        <v>205</v>
      </c>
      <c r="T12" s="120">
        <f t="shared" ref="T12:T17" si="7">1000/670*U12</f>
        <v>44.776119402985074</v>
      </c>
      <c r="U12" s="186">
        <v>30</v>
      </c>
    </row>
    <row r="13" spans="1:21" s="92" customFormat="1" ht="17.25" customHeight="1" x14ac:dyDescent="0.25">
      <c r="A13" s="383"/>
      <c r="B13" s="328"/>
      <c r="C13" s="39" t="s">
        <v>133</v>
      </c>
      <c r="D13" s="120">
        <f t="shared" si="0"/>
        <v>8.9552238805970159</v>
      </c>
      <c r="E13" s="51" t="s">
        <v>63</v>
      </c>
      <c r="F13" s="301"/>
      <c r="G13" s="129" t="s">
        <v>99</v>
      </c>
      <c r="H13" s="120">
        <f t="shared" si="1"/>
        <v>8.9552238805970159</v>
      </c>
      <c r="I13" s="121" t="s">
        <v>73</v>
      </c>
      <c r="J13" s="406"/>
      <c r="K13" s="129"/>
      <c r="L13" s="120"/>
      <c r="M13" s="124"/>
      <c r="N13" s="325"/>
      <c r="O13" s="129" t="s">
        <v>98</v>
      </c>
      <c r="P13" s="120">
        <f t="shared" si="6"/>
        <v>59.701492537313435</v>
      </c>
      <c r="Q13" s="124" t="s">
        <v>97</v>
      </c>
      <c r="R13" s="325"/>
      <c r="S13" s="183" t="s">
        <v>463</v>
      </c>
      <c r="T13" s="120">
        <f t="shared" si="7"/>
        <v>29.850746268656717</v>
      </c>
      <c r="U13" s="186">
        <v>20</v>
      </c>
    </row>
    <row r="14" spans="1:21" s="92" customFormat="1" x14ac:dyDescent="0.25">
      <c r="A14" s="383"/>
      <c r="B14" s="328"/>
      <c r="C14" s="39" t="s">
        <v>93</v>
      </c>
      <c r="D14" s="120">
        <f t="shared" si="0"/>
        <v>1.3432835820895523</v>
      </c>
      <c r="E14" s="51" t="s">
        <v>92</v>
      </c>
      <c r="F14" s="301"/>
      <c r="G14" s="110"/>
      <c r="H14" s="120"/>
      <c r="I14" s="108"/>
      <c r="J14" s="406"/>
      <c r="K14" s="131"/>
      <c r="L14" s="120"/>
      <c r="M14" s="121"/>
      <c r="N14" s="325"/>
      <c r="O14" s="129" t="s">
        <v>94</v>
      </c>
      <c r="P14" s="120">
        <f t="shared" si="6"/>
        <v>8.9552238805970159</v>
      </c>
      <c r="Q14" s="124" t="s">
        <v>73</v>
      </c>
      <c r="R14" s="325"/>
      <c r="S14" s="183" t="s">
        <v>464</v>
      </c>
      <c r="T14" s="120">
        <f t="shared" si="7"/>
        <v>8.9552238805970159</v>
      </c>
      <c r="U14" s="187">
        <v>6</v>
      </c>
    </row>
    <row r="15" spans="1:21" s="92" customFormat="1" x14ac:dyDescent="0.25">
      <c r="A15" s="383"/>
      <c r="B15" s="328"/>
      <c r="C15" s="18" t="s">
        <v>326</v>
      </c>
      <c r="D15" s="120">
        <f t="shared" si="0"/>
        <v>1.791044776119403</v>
      </c>
      <c r="E15" s="25" t="s">
        <v>74</v>
      </c>
      <c r="F15" s="301"/>
      <c r="G15" s="110"/>
      <c r="H15" s="120"/>
      <c r="I15" s="108"/>
      <c r="J15" s="406"/>
      <c r="K15" s="131"/>
      <c r="L15" s="120"/>
      <c r="M15" s="108"/>
      <c r="N15" s="325"/>
      <c r="O15" s="129" t="s">
        <v>91</v>
      </c>
      <c r="P15" s="120">
        <f t="shared" si="6"/>
        <v>4.477611940298508</v>
      </c>
      <c r="Q15" s="124" t="s">
        <v>88</v>
      </c>
      <c r="R15" s="325"/>
      <c r="S15" s="133"/>
      <c r="T15" s="120"/>
      <c r="U15" s="124"/>
    </row>
    <row r="16" spans="1:21" s="92" customFormat="1" x14ac:dyDescent="0.25">
      <c r="A16" s="383"/>
      <c r="B16" s="328"/>
      <c r="C16" s="39"/>
      <c r="D16" s="40"/>
      <c r="E16" s="51"/>
      <c r="F16" s="301"/>
      <c r="G16" s="132"/>
      <c r="H16" s="120"/>
      <c r="I16" s="108"/>
      <c r="J16" s="406"/>
      <c r="K16" s="131"/>
      <c r="L16" s="120"/>
      <c r="M16" s="108"/>
      <c r="N16" s="325"/>
      <c r="O16" s="110" t="s">
        <v>89</v>
      </c>
      <c r="P16" s="120">
        <f t="shared" si="6"/>
        <v>4.477611940298508</v>
      </c>
      <c r="Q16" s="105" t="s">
        <v>88</v>
      </c>
      <c r="R16" s="325"/>
      <c r="S16" s="110"/>
      <c r="T16" s="120"/>
      <c r="U16" s="112"/>
    </row>
    <row r="17" spans="1:21" s="68" customFormat="1" ht="18.95" customHeight="1" x14ac:dyDescent="0.25">
      <c r="A17" s="326" t="s">
        <v>14</v>
      </c>
      <c r="B17" s="328" t="s">
        <v>15</v>
      </c>
      <c r="C17" s="27" t="s">
        <v>235</v>
      </c>
      <c r="D17" s="120">
        <f t="shared" si="0"/>
        <v>74.626865671641795</v>
      </c>
      <c r="E17" s="219">
        <v>50</v>
      </c>
      <c r="F17" s="328" t="s">
        <v>15</v>
      </c>
      <c r="G17" s="27" t="s">
        <v>239</v>
      </c>
      <c r="H17" s="120">
        <f t="shared" si="1"/>
        <v>74.626865671641795</v>
      </c>
      <c r="I17" s="203">
        <v>50</v>
      </c>
      <c r="J17" s="333" t="s">
        <v>15</v>
      </c>
      <c r="K17" s="27"/>
      <c r="L17" s="120"/>
      <c r="M17" s="219"/>
      <c r="N17" s="328" t="s">
        <v>15</v>
      </c>
      <c r="O17" s="27" t="s">
        <v>236</v>
      </c>
      <c r="P17" s="120">
        <f t="shared" si="6"/>
        <v>74.626865671641795</v>
      </c>
      <c r="Q17" s="203">
        <v>50</v>
      </c>
      <c r="R17" s="333" t="s">
        <v>15</v>
      </c>
      <c r="S17" s="27" t="s">
        <v>233</v>
      </c>
      <c r="T17" s="120">
        <f t="shared" si="7"/>
        <v>74.626865671641795</v>
      </c>
      <c r="U17" s="91">
        <v>50</v>
      </c>
    </row>
    <row r="18" spans="1:21" s="68" customFormat="1" ht="18.95" customHeight="1" x14ac:dyDescent="0.25">
      <c r="A18" s="326"/>
      <c r="B18" s="328"/>
      <c r="C18" s="336" t="s">
        <v>18</v>
      </c>
      <c r="D18" s="78"/>
      <c r="E18" s="72"/>
      <c r="F18" s="328"/>
      <c r="G18" s="336" t="s">
        <v>19</v>
      </c>
      <c r="H18" s="2"/>
      <c r="I18" s="89"/>
      <c r="J18" s="333"/>
      <c r="K18" s="338" t="s">
        <v>17</v>
      </c>
      <c r="L18" s="2"/>
      <c r="M18" s="72"/>
      <c r="N18" s="328"/>
      <c r="O18" s="336" t="s">
        <v>18</v>
      </c>
      <c r="P18" s="2"/>
      <c r="Q18" s="89"/>
      <c r="R18" s="333"/>
      <c r="S18" s="338" t="s">
        <v>17</v>
      </c>
      <c r="T18" s="2"/>
      <c r="U18" s="87"/>
    </row>
    <row r="19" spans="1:21" s="68" customFormat="1" ht="18.95" customHeight="1" x14ac:dyDescent="0.25">
      <c r="A19" s="326"/>
      <c r="B19" s="328"/>
      <c r="C19" s="337"/>
      <c r="D19" s="78"/>
      <c r="E19" s="72"/>
      <c r="F19" s="328"/>
      <c r="G19" s="337"/>
      <c r="H19" s="2"/>
      <c r="I19" s="89"/>
      <c r="J19" s="333"/>
      <c r="K19" s="339"/>
      <c r="L19" s="2"/>
      <c r="M19" s="72"/>
      <c r="N19" s="328"/>
      <c r="O19" s="337"/>
      <c r="P19" s="2"/>
      <c r="Q19" s="89"/>
      <c r="R19" s="333"/>
      <c r="S19" s="339"/>
      <c r="T19" s="2"/>
      <c r="U19" s="87"/>
    </row>
    <row r="20" spans="1:21" s="68" customFormat="1" ht="18.95" customHeight="1" x14ac:dyDescent="0.25">
      <c r="A20" s="326"/>
      <c r="B20" s="328"/>
      <c r="C20" s="340" t="s">
        <v>16</v>
      </c>
      <c r="D20" s="78"/>
      <c r="E20" s="72"/>
      <c r="F20" s="328"/>
      <c r="G20" s="340" t="s">
        <v>16</v>
      </c>
      <c r="H20" s="2"/>
      <c r="I20" s="89"/>
      <c r="J20" s="333"/>
      <c r="K20" s="340" t="s">
        <v>16</v>
      </c>
      <c r="L20" s="2"/>
      <c r="M20" s="72"/>
      <c r="N20" s="328"/>
      <c r="O20" s="340" t="s">
        <v>16</v>
      </c>
      <c r="P20" s="2"/>
      <c r="Q20" s="89"/>
      <c r="R20" s="333"/>
      <c r="S20" s="340" t="s">
        <v>16</v>
      </c>
      <c r="T20" s="2"/>
      <c r="U20" s="87"/>
    </row>
    <row r="21" spans="1:21" s="68" customFormat="1" ht="18.95" customHeight="1" x14ac:dyDescent="0.25">
      <c r="A21" s="326"/>
      <c r="B21" s="328"/>
      <c r="C21" s="340"/>
      <c r="D21" s="78"/>
      <c r="E21" s="72"/>
      <c r="F21" s="328"/>
      <c r="G21" s="340"/>
      <c r="H21" s="2"/>
      <c r="I21" s="89"/>
      <c r="J21" s="333"/>
      <c r="K21" s="340"/>
      <c r="L21" s="2"/>
      <c r="M21" s="72"/>
      <c r="N21" s="328"/>
      <c r="O21" s="340"/>
      <c r="P21" s="2"/>
      <c r="Q21" s="89"/>
      <c r="R21" s="333"/>
      <c r="S21" s="340"/>
      <c r="T21" s="2"/>
      <c r="U21" s="87"/>
    </row>
    <row r="22" spans="1:21" s="68" customFormat="1" ht="18.95" customHeight="1" x14ac:dyDescent="0.25">
      <c r="A22" s="326" t="s">
        <v>9</v>
      </c>
      <c r="B22" s="400"/>
      <c r="C22" s="77"/>
      <c r="D22" s="78"/>
      <c r="E22" s="72"/>
      <c r="F22" s="400"/>
      <c r="G22" s="77"/>
      <c r="H22" s="2"/>
      <c r="I22" s="89"/>
      <c r="J22" s="402"/>
      <c r="K22" s="77"/>
      <c r="L22" s="2"/>
      <c r="M22" s="72"/>
      <c r="N22" s="400"/>
      <c r="O22" s="77"/>
      <c r="P22" s="2"/>
      <c r="Q22" s="89"/>
      <c r="R22" s="402"/>
      <c r="S22" s="77"/>
      <c r="T22" s="2"/>
      <c r="U22" s="87"/>
    </row>
    <row r="23" spans="1:21" s="68" customFormat="1" ht="18.95" customHeight="1" x14ac:dyDescent="0.25">
      <c r="A23" s="327"/>
      <c r="B23" s="401"/>
      <c r="C23" s="77"/>
      <c r="D23" s="78"/>
      <c r="E23" s="72"/>
      <c r="F23" s="401"/>
      <c r="G23" s="77"/>
      <c r="H23" s="2"/>
      <c r="I23" s="89"/>
      <c r="J23" s="403"/>
      <c r="K23" s="77"/>
      <c r="L23" s="2"/>
      <c r="M23" s="72"/>
      <c r="N23" s="401"/>
      <c r="O23" s="77"/>
      <c r="P23" s="2"/>
      <c r="Q23" s="89"/>
      <c r="R23" s="403"/>
      <c r="S23" s="77"/>
      <c r="T23" s="2"/>
      <c r="U23" s="87"/>
    </row>
    <row r="24" spans="1:21" s="68" customFormat="1" ht="18.95" customHeight="1" x14ac:dyDescent="0.25">
      <c r="A24" s="327"/>
      <c r="B24" s="401"/>
      <c r="C24" s="77"/>
      <c r="D24" s="78"/>
      <c r="E24" s="72"/>
      <c r="F24" s="401"/>
      <c r="G24" s="77"/>
      <c r="H24" s="2"/>
      <c r="I24" s="89"/>
      <c r="J24" s="403"/>
      <c r="K24" s="77"/>
      <c r="L24" s="2"/>
      <c r="M24" s="72"/>
      <c r="N24" s="401"/>
      <c r="O24" s="77"/>
      <c r="P24" s="2"/>
      <c r="Q24" s="89"/>
      <c r="R24" s="403"/>
      <c r="S24" s="127"/>
      <c r="T24" s="120"/>
      <c r="U24" s="124"/>
    </row>
    <row r="25" spans="1:21" s="68" customFormat="1" ht="18.95" customHeight="1" x14ac:dyDescent="0.25">
      <c r="A25" s="327"/>
      <c r="B25" s="401"/>
      <c r="C25" s="77"/>
      <c r="D25" s="78"/>
      <c r="E25" s="72"/>
      <c r="F25" s="401"/>
      <c r="G25" s="77"/>
      <c r="H25" s="2"/>
      <c r="I25" s="89"/>
      <c r="J25" s="403"/>
      <c r="K25" s="77"/>
      <c r="L25" s="2"/>
      <c r="M25" s="72"/>
      <c r="N25" s="401"/>
      <c r="O25" s="77"/>
      <c r="P25" s="2"/>
      <c r="Q25" s="89"/>
      <c r="R25" s="403"/>
      <c r="S25" s="129"/>
      <c r="T25" s="120"/>
      <c r="U25" s="124"/>
    </row>
    <row r="26" spans="1:21" s="68" customFormat="1" ht="18.95" customHeight="1" x14ac:dyDescent="0.25">
      <c r="A26" s="327"/>
      <c r="B26" s="401"/>
      <c r="C26" s="77"/>
      <c r="D26" s="78"/>
      <c r="E26" s="72"/>
      <c r="F26" s="401"/>
      <c r="G26" s="77"/>
      <c r="H26" s="2"/>
      <c r="I26" s="89"/>
      <c r="J26" s="403"/>
      <c r="K26" s="77"/>
      <c r="L26" s="2"/>
      <c r="M26" s="72"/>
      <c r="N26" s="401"/>
      <c r="O26" s="77"/>
      <c r="P26" s="2"/>
      <c r="Q26" s="89"/>
      <c r="R26" s="403"/>
      <c r="S26" s="127"/>
      <c r="T26" s="120"/>
      <c r="U26" s="124"/>
    </row>
    <row r="27" spans="1:21" s="92" customFormat="1" ht="16.5" customHeight="1" x14ac:dyDescent="0.25">
      <c r="A27" s="369" t="s">
        <v>86</v>
      </c>
      <c r="B27" s="398" t="s">
        <v>496</v>
      </c>
      <c r="C27" s="255" t="s">
        <v>205</v>
      </c>
      <c r="D27" s="120">
        <f t="shared" ref="D27:D31" si="8">1000/670*E27</f>
        <v>8.9552238805970159</v>
      </c>
      <c r="E27" s="24" t="s">
        <v>529</v>
      </c>
      <c r="F27" s="301" t="s">
        <v>406</v>
      </c>
      <c r="G27" s="127" t="s">
        <v>178</v>
      </c>
      <c r="H27" s="120">
        <f>1000/670*I27</f>
        <v>14.925373134328359</v>
      </c>
      <c r="I27" s="124" t="s">
        <v>66</v>
      </c>
      <c r="J27" s="302" t="s">
        <v>81</v>
      </c>
      <c r="K27" s="130" t="s">
        <v>80</v>
      </c>
      <c r="L27" s="120">
        <f>1000/670*M27</f>
        <v>26.865671641791046</v>
      </c>
      <c r="M27" s="121" t="s">
        <v>79</v>
      </c>
      <c r="N27" s="288" t="s">
        <v>504</v>
      </c>
      <c r="O27" s="261" t="s">
        <v>508</v>
      </c>
      <c r="P27" s="120">
        <f>1000/670*Q27</f>
        <v>1.791044776119403</v>
      </c>
      <c r="Q27" s="121" t="s">
        <v>543</v>
      </c>
      <c r="R27" s="301" t="s">
        <v>84</v>
      </c>
      <c r="S27" s="128" t="s">
        <v>83</v>
      </c>
      <c r="T27" s="120">
        <f>1000/670*U27</f>
        <v>29.850746268656717</v>
      </c>
      <c r="U27" s="124" t="s">
        <v>82</v>
      </c>
    </row>
    <row r="28" spans="1:21" s="92" customFormat="1" ht="16.5" customHeight="1" x14ac:dyDescent="0.25">
      <c r="A28" s="369"/>
      <c r="B28" s="398"/>
      <c r="C28" s="256" t="s">
        <v>365</v>
      </c>
      <c r="D28" s="120">
        <f t="shared" si="8"/>
        <v>22.388059701492537</v>
      </c>
      <c r="E28" s="24" t="s">
        <v>530</v>
      </c>
      <c r="F28" s="301"/>
      <c r="G28" s="129" t="s">
        <v>179</v>
      </c>
      <c r="H28" s="120">
        <f t="shared" ref="H28:H29" si="9">1000/670*I28</f>
        <v>14.925373134328359</v>
      </c>
      <c r="I28" s="124" t="s">
        <v>407</v>
      </c>
      <c r="J28" s="302"/>
      <c r="K28" s="130" t="s">
        <v>76</v>
      </c>
      <c r="L28" s="120">
        <f t="shared" ref="L28" si="10">1000/670*M28</f>
        <v>8.9552238805970159</v>
      </c>
      <c r="M28" s="121" t="s">
        <v>73</v>
      </c>
      <c r="N28" s="301"/>
      <c r="O28" s="262" t="s">
        <v>509</v>
      </c>
      <c r="P28" s="120">
        <f t="shared" ref="P28:P31" si="11">1000/670*Q28</f>
        <v>0.89552238805970152</v>
      </c>
      <c r="Q28" s="121" t="s">
        <v>528</v>
      </c>
      <c r="R28" s="301"/>
      <c r="S28" s="125" t="s">
        <v>78</v>
      </c>
      <c r="T28" s="120">
        <f t="shared" ref="T28" si="12">1000/670*U28</f>
        <v>8.9552238805970159</v>
      </c>
      <c r="U28" s="124" t="s">
        <v>223</v>
      </c>
    </row>
    <row r="29" spans="1:21" s="92" customFormat="1" x14ac:dyDescent="0.25">
      <c r="A29" s="369"/>
      <c r="B29" s="398"/>
      <c r="C29" s="257" t="s">
        <v>490</v>
      </c>
      <c r="D29" s="120">
        <f t="shared" si="8"/>
        <v>8.9552238805970159</v>
      </c>
      <c r="E29" s="24" t="s">
        <v>531</v>
      </c>
      <c r="F29" s="301"/>
      <c r="G29" s="127" t="s">
        <v>180</v>
      </c>
      <c r="H29" s="120">
        <f t="shared" si="9"/>
        <v>4.477611940298508</v>
      </c>
      <c r="I29" s="124" t="s">
        <v>88</v>
      </c>
      <c r="J29" s="302"/>
      <c r="K29" s="147"/>
      <c r="L29" s="120"/>
      <c r="M29" s="121"/>
      <c r="N29" s="301"/>
      <c r="O29" s="261" t="s">
        <v>505</v>
      </c>
      <c r="P29" s="120">
        <f t="shared" si="11"/>
        <v>1.791044776119403</v>
      </c>
      <c r="Q29" s="121" t="s">
        <v>544</v>
      </c>
      <c r="R29" s="301"/>
      <c r="S29" s="128"/>
      <c r="T29" s="120"/>
      <c r="U29" s="124"/>
    </row>
    <row r="30" spans="1:21" s="92" customFormat="1" x14ac:dyDescent="0.25">
      <c r="A30" s="369"/>
      <c r="B30" s="398"/>
      <c r="C30" s="257" t="s">
        <v>497</v>
      </c>
      <c r="D30" s="120">
        <f t="shared" si="8"/>
        <v>4.477611940298508</v>
      </c>
      <c r="E30" s="24" t="s">
        <v>532</v>
      </c>
      <c r="F30" s="301"/>
      <c r="G30" s="125"/>
      <c r="H30" s="120"/>
      <c r="I30" s="124"/>
      <c r="J30" s="302"/>
      <c r="K30" s="123"/>
      <c r="L30" s="120"/>
      <c r="M30" s="121"/>
      <c r="N30" s="301"/>
      <c r="O30" s="263" t="s">
        <v>506</v>
      </c>
      <c r="P30" s="120">
        <f t="shared" si="11"/>
        <v>8.9552238805970159</v>
      </c>
      <c r="Q30" s="121" t="s">
        <v>545</v>
      </c>
      <c r="R30" s="301"/>
      <c r="S30" s="125"/>
      <c r="T30" s="120"/>
      <c r="U30" s="124"/>
    </row>
    <row r="31" spans="1:21" s="92" customFormat="1" x14ac:dyDescent="0.25">
      <c r="A31" s="369"/>
      <c r="B31" s="399"/>
      <c r="C31" s="246" t="s">
        <v>265</v>
      </c>
      <c r="D31" s="120">
        <f t="shared" si="8"/>
        <v>4.477611940298508</v>
      </c>
      <c r="E31" s="269" t="s">
        <v>532</v>
      </c>
      <c r="F31" s="301"/>
      <c r="G31" s="110"/>
      <c r="H31" s="117"/>
      <c r="I31" s="105"/>
      <c r="J31" s="302"/>
      <c r="K31" s="218"/>
      <c r="L31" s="120"/>
      <c r="M31" s="108"/>
      <c r="N31" s="301"/>
      <c r="O31" s="261" t="s">
        <v>507</v>
      </c>
      <c r="P31" s="120">
        <f t="shared" si="11"/>
        <v>22.388059701492537</v>
      </c>
      <c r="Q31" s="108" t="s">
        <v>546</v>
      </c>
      <c r="R31" s="301"/>
      <c r="S31" s="110"/>
      <c r="T31" s="117"/>
      <c r="U31" s="105"/>
    </row>
    <row r="32" spans="1:21" s="92" customFormat="1" x14ac:dyDescent="0.25">
      <c r="A32" s="393" t="s">
        <v>72</v>
      </c>
      <c r="B32" s="203" t="s">
        <v>8</v>
      </c>
      <c r="C32" s="20"/>
      <c r="D32" s="70"/>
      <c r="E32" s="219"/>
      <c r="F32" s="207" t="s">
        <v>71</v>
      </c>
      <c r="G32" s="110"/>
      <c r="H32" s="218"/>
      <c r="I32" s="105"/>
      <c r="J32" s="206" t="s">
        <v>71</v>
      </c>
      <c r="K32" s="114" t="s">
        <v>71</v>
      </c>
      <c r="L32" s="113">
        <v>1</v>
      </c>
      <c r="M32" s="264" t="s">
        <v>475</v>
      </c>
      <c r="N32" s="116" t="s">
        <v>71</v>
      </c>
      <c r="O32" s="218"/>
      <c r="P32" s="218"/>
      <c r="Q32" s="108"/>
      <c r="R32" s="115" t="s">
        <v>71</v>
      </c>
      <c r="S32" s="114"/>
      <c r="T32" s="113"/>
      <c r="U32" s="112"/>
    </row>
    <row r="33" spans="1:21" s="92" customFormat="1" x14ac:dyDescent="0.25">
      <c r="A33" s="394"/>
      <c r="B33" s="86" t="s">
        <v>10</v>
      </c>
      <c r="C33" s="81"/>
      <c r="D33" s="31"/>
      <c r="E33" s="82"/>
      <c r="F33" s="100" t="s">
        <v>70</v>
      </c>
      <c r="G33" s="99"/>
      <c r="H33" s="205"/>
      <c r="I33" s="107"/>
      <c r="J33" s="106" t="s">
        <v>70</v>
      </c>
      <c r="K33" s="103"/>
      <c r="L33" s="205"/>
      <c r="M33" s="105"/>
      <c r="N33" s="104" t="s">
        <v>70</v>
      </c>
      <c r="O33" s="103"/>
      <c r="P33" s="102"/>
      <c r="Q33" s="101"/>
      <c r="R33" s="100" t="s">
        <v>10</v>
      </c>
      <c r="S33" s="99"/>
      <c r="T33" s="98"/>
      <c r="U33" s="97"/>
    </row>
    <row r="34" spans="1:21" s="59" customFormat="1" ht="18.95" customHeight="1" x14ac:dyDescent="0.25">
      <c r="A34" s="395" t="s">
        <v>11</v>
      </c>
      <c r="B34" s="306" t="s">
        <v>12</v>
      </c>
      <c r="C34" s="307"/>
      <c r="D34" s="162"/>
      <c r="E34" s="165"/>
      <c r="F34" s="364" t="s">
        <v>12</v>
      </c>
      <c r="G34" s="363"/>
      <c r="H34" s="162"/>
      <c r="I34" s="162"/>
      <c r="J34" s="362" t="s">
        <v>12</v>
      </c>
      <c r="K34" s="363"/>
      <c r="L34" s="162"/>
      <c r="M34" s="165"/>
      <c r="N34" s="364" t="s">
        <v>12</v>
      </c>
      <c r="O34" s="363"/>
      <c r="P34" s="162"/>
      <c r="Q34" s="162"/>
      <c r="R34" s="362" t="s">
        <v>12</v>
      </c>
      <c r="S34" s="363"/>
      <c r="T34" s="162"/>
      <c r="U34" s="162"/>
    </row>
    <row r="35" spans="1:21" s="68" customFormat="1" ht="18.95" customHeight="1" x14ac:dyDescent="0.25">
      <c r="A35" s="396"/>
      <c r="B35" s="295" t="s">
        <v>49</v>
      </c>
      <c r="C35" s="295"/>
      <c r="D35" s="199">
        <v>4.8</v>
      </c>
      <c r="E35" s="17">
        <f>D35*70</f>
        <v>336</v>
      </c>
      <c r="F35" s="389" t="s">
        <v>50</v>
      </c>
      <c r="G35" s="388"/>
      <c r="H35" s="199">
        <v>4.8</v>
      </c>
      <c r="I35" s="17">
        <f>H35*70</f>
        <v>336</v>
      </c>
      <c r="J35" s="387" t="s">
        <v>51</v>
      </c>
      <c r="K35" s="388"/>
      <c r="L35" s="199">
        <v>4.5</v>
      </c>
      <c r="M35" s="17">
        <f>L35*70</f>
        <v>315</v>
      </c>
      <c r="N35" s="389" t="s">
        <v>50</v>
      </c>
      <c r="O35" s="388"/>
      <c r="P35" s="199">
        <v>4.5</v>
      </c>
      <c r="Q35" s="17">
        <f>P35*70</f>
        <v>315</v>
      </c>
      <c r="R35" s="387" t="s">
        <v>52</v>
      </c>
      <c r="S35" s="388"/>
      <c r="T35" s="199">
        <v>4.8</v>
      </c>
      <c r="U35" s="17">
        <f>T35*70</f>
        <v>336</v>
      </c>
    </row>
    <row r="36" spans="1:21" s="68" customFormat="1" ht="18.95" customHeight="1" x14ac:dyDescent="0.25">
      <c r="A36" s="396"/>
      <c r="B36" s="295" t="s">
        <v>53</v>
      </c>
      <c r="C36" s="295"/>
      <c r="D36" s="199">
        <v>2.1</v>
      </c>
      <c r="E36" s="17">
        <f>D36*75</f>
        <v>157.5</v>
      </c>
      <c r="F36" s="389" t="s">
        <v>54</v>
      </c>
      <c r="G36" s="388"/>
      <c r="H36" s="199">
        <v>2.5</v>
      </c>
      <c r="I36" s="17">
        <f>H36*75</f>
        <v>187.5</v>
      </c>
      <c r="J36" s="387" t="s">
        <v>53</v>
      </c>
      <c r="K36" s="388"/>
      <c r="L36" s="199">
        <v>2.1</v>
      </c>
      <c r="M36" s="17">
        <f>L36*75</f>
        <v>157.5</v>
      </c>
      <c r="N36" s="389" t="s">
        <v>55</v>
      </c>
      <c r="O36" s="388"/>
      <c r="P36" s="199">
        <v>2.5</v>
      </c>
      <c r="Q36" s="17">
        <f>P36*75</f>
        <v>187.5</v>
      </c>
      <c r="R36" s="387" t="s">
        <v>56</v>
      </c>
      <c r="S36" s="388"/>
      <c r="T36" s="199">
        <v>2.2000000000000002</v>
      </c>
      <c r="U36" s="17">
        <f>T36*75</f>
        <v>165</v>
      </c>
    </row>
    <row r="37" spans="1:21" s="68" customFormat="1" ht="18.95" customHeight="1" x14ac:dyDescent="0.25">
      <c r="A37" s="396"/>
      <c r="B37" s="295" t="s">
        <v>33</v>
      </c>
      <c r="C37" s="295"/>
      <c r="D37" s="199">
        <v>0.8</v>
      </c>
      <c r="E37" s="17">
        <f>D37*25</f>
        <v>20</v>
      </c>
      <c r="F37" s="389" t="s">
        <v>33</v>
      </c>
      <c r="G37" s="388"/>
      <c r="H37" s="199">
        <v>0.8</v>
      </c>
      <c r="I37" s="17">
        <f>H37*25</f>
        <v>20</v>
      </c>
      <c r="J37" s="387" t="s">
        <v>34</v>
      </c>
      <c r="K37" s="388"/>
      <c r="L37" s="199">
        <v>0.5</v>
      </c>
      <c r="M37" s="17">
        <f>L37*25</f>
        <v>12.5</v>
      </c>
      <c r="N37" s="389" t="s">
        <v>33</v>
      </c>
      <c r="O37" s="388"/>
      <c r="P37" s="199">
        <v>0.9</v>
      </c>
      <c r="Q37" s="17">
        <f>P37*25</f>
        <v>22.5</v>
      </c>
      <c r="R37" s="387" t="s">
        <v>33</v>
      </c>
      <c r="S37" s="388"/>
      <c r="T37" s="199">
        <v>2.4</v>
      </c>
      <c r="U37" s="17">
        <f>T37*25</f>
        <v>60</v>
      </c>
    </row>
    <row r="38" spans="1:21" s="68" customFormat="1" ht="18.95" customHeight="1" x14ac:dyDescent="0.25">
      <c r="A38" s="396"/>
      <c r="B38" s="295" t="s">
        <v>35</v>
      </c>
      <c r="C38" s="295"/>
      <c r="D38" s="199"/>
      <c r="E38" s="17"/>
      <c r="F38" s="389" t="s">
        <v>35</v>
      </c>
      <c r="G38" s="388"/>
      <c r="H38" s="199"/>
      <c r="I38" s="17"/>
      <c r="J38" s="387" t="s">
        <v>41</v>
      </c>
      <c r="K38" s="388"/>
      <c r="L38" s="202">
        <v>1</v>
      </c>
      <c r="M38" s="17">
        <f>L38*60</f>
        <v>60</v>
      </c>
      <c r="N38" s="389" t="s">
        <v>36</v>
      </c>
      <c r="O38" s="388"/>
      <c r="P38" s="199"/>
      <c r="Q38" s="17"/>
      <c r="R38" s="387" t="s">
        <v>35</v>
      </c>
      <c r="S38" s="388"/>
      <c r="T38" s="199"/>
      <c r="U38" s="17"/>
    </row>
    <row r="39" spans="1:21" s="68" customFormat="1" ht="18.95" customHeight="1" x14ac:dyDescent="0.25">
      <c r="A39" s="396"/>
      <c r="B39" s="295" t="s">
        <v>22</v>
      </c>
      <c r="C39" s="295"/>
      <c r="D39" s="199"/>
      <c r="E39" s="17"/>
      <c r="F39" s="389" t="s">
        <v>22</v>
      </c>
      <c r="G39" s="388"/>
      <c r="H39" s="199"/>
      <c r="I39" s="17"/>
      <c r="J39" s="387" t="s">
        <v>22</v>
      </c>
      <c r="K39" s="388"/>
      <c r="L39" s="199"/>
      <c r="M39" s="17"/>
      <c r="N39" s="389" t="s">
        <v>22</v>
      </c>
      <c r="O39" s="388"/>
      <c r="P39" s="199"/>
      <c r="Q39" s="17"/>
      <c r="R39" s="387" t="s">
        <v>22</v>
      </c>
      <c r="S39" s="388"/>
      <c r="T39" s="199"/>
      <c r="U39" s="17"/>
    </row>
    <row r="40" spans="1:21" s="68" customFormat="1" ht="18.95" customHeight="1" x14ac:dyDescent="0.25">
      <c r="A40" s="396"/>
      <c r="B40" s="320" t="s">
        <v>24</v>
      </c>
      <c r="C40" s="320"/>
      <c r="D40" s="199">
        <v>1.93</v>
      </c>
      <c r="E40" s="17">
        <f t="shared" ref="E40" si="13">D40*70</f>
        <v>135.1</v>
      </c>
      <c r="F40" s="356" t="s">
        <v>24</v>
      </c>
      <c r="G40" s="357"/>
      <c r="H40" s="199">
        <v>1.93</v>
      </c>
      <c r="I40" s="17">
        <f t="shared" ref="I40" si="14">H40*70</f>
        <v>135.1</v>
      </c>
      <c r="J40" s="392" t="s">
        <v>24</v>
      </c>
      <c r="K40" s="357"/>
      <c r="L40" s="199">
        <v>1.93</v>
      </c>
      <c r="M40" s="17">
        <f t="shared" ref="M40" si="15">L40*70</f>
        <v>135.1</v>
      </c>
      <c r="N40" s="356" t="s">
        <v>24</v>
      </c>
      <c r="O40" s="357"/>
      <c r="P40" s="199">
        <v>1.93</v>
      </c>
      <c r="Q40" s="17">
        <f t="shared" ref="Q40" si="16">P40*70</f>
        <v>135.1</v>
      </c>
      <c r="R40" s="392" t="s">
        <v>24</v>
      </c>
      <c r="S40" s="357"/>
      <c r="T40" s="199">
        <v>1.93</v>
      </c>
      <c r="U40" s="17">
        <f t="shared" ref="U40" si="17">T40*70</f>
        <v>135.1</v>
      </c>
    </row>
    <row r="41" spans="1:21" s="68" customFormat="1" ht="18.95" customHeight="1" x14ac:dyDescent="0.25">
      <c r="A41" s="397"/>
      <c r="B41" s="295" t="s">
        <v>37</v>
      </c>
      <c r="C41" s="295"/>
      <c r="D41" s="84"/>
      <c r="E41" s="17">
        <f>SUM(E35:E40)</f>
        <v>648.6</v>
      </c>
      <c r="F41" s="389" t="s">
        <v>38</v>
      </c>
      <c r="G41" s="388"/>
      <c r="H41" s="84"/>
      <c r="I41" s="17">
        <f>SUM(I35:I40)</f>
        <v>678.6</v>
      </c>
      <c r="J41" s="387" t="s">
        <v>37</v>
      </c>
      <c r="K41" s="388"/>
      <c r="L41" s="84"/>
      <c r="M41" s="17">
        <f>SUM(M35:M40)</f>
        <v>680.1</v>
      </c>
      <c r="N41" s="389" t="s">
        <v>37</v>
      </c>
      <c r="O41" s="388"/>
      <c r="P41" s="84"/>
      <c r="Q41" s="17">
        <f>SUM(Q35:Q40)</f>
        <v>660.1</v>
      </c>
      <c r="R41" s="387" t="s">
        <v>37</v>
      </c>
      <c r="S41" s="388"/>
      <c r="T41" s="84"/>
      <c r="U41" s="17">
        <f>SUM(U35:U40)</f>
        <v>696.1</v>
      </c>
    </row>
    <row r="42" spans="1:21" s="59" customFormat="1" ht="25.5" customHeight="1" x14ac:dyDescent="0.25">
      <c r="A42" s="62"/>
      <c r="B42" s="58" t="s">
        <v>6</v>
      </c>
      <c r="C42" s="58"/>
      <c r="D42" s="58"/>
      <c r="E42" s="58"/>
      <c r="F42" s="58"/>
      <c r="G42" s="58"/>
      <c r="H42" s="58" t="s">
        <v>21</v>
      </c>
      <c r="I42" s="58"/>
      <c r="J42" s="58"/>
      <c r="K42" s="58"/>
      <c r="L42" s="58"/>
      <c r="M42" s="58"/>
      <c r="N42" s="58"/>
      <c r="O42" s="58"/>
      <c r="P42" s="390" t="s">
        <v>7</v>
      </c>
      <c r="Q42" s="390"/>
      <c r="R42" s="62"/>
      <c r="S42" s="62"/>
      <c r="T42" s="62"/>
      <c r="U42" s="62"/>
    </row>
    <row r="43" spans="1:21" s="74" customFormat="1" ht="20.100000000000001" customHeight="1" x14ac:dyDescent="0.25">
      <c r="A43" s="391" t="s">
        <v>175</v>
      </c>
      <c r="B43" s="391"/>
      <c r="C43" s="391"/>
      <c r="D43" s="391"/>
      <c r="E43" s="391"/>
      <c r="F43" s="391"/>
      <c r="G43" s="391"/>
      <c r="H43" s="391"/>
      <c r="I43" s="391"/>
      <c r="J43" s="391"/>
      <c r="K43" s="391"/>
      <c r="L43" s="391"/>
      <c r="M43" s="391"/>
    </row>
    <row r="44" spans="1:21" s="74" customFormat="1" ht="20.100000000000001" customHeight="1" x14ac:dyDescent="0.25">
      <c r="A44" s="75" t="s">
        <v>20</v>
      </c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</row>
    <row r="45" spans="1:21" s="74" customFormat="1" ht="20.100000000000001" customHeight="1" x14ac:dyDescent="0.25">
      <c r="A45" s="391" t="s">
        <v>13</v>
      </c>
      <c r="B45" s="391"/>
      <c r="C45" s="391"/>
      <c r="D45" s="391"/>
      <c r="E45" s="391"/>
      <c r="F45" s="391"/>
      <c r="G45" s="391"/>
      <c r="H45" s="391"/>
      <c r="I45" s="391"/>
      <c r="J45" s="391"/>
      <c r="K45" s="391"/>
      <c r="L45" s="391"/>
      <c r="M45" s="391"/>
    </row>
  </sheetData>
  <mergeCells count="103">
    <mergeCell ref="R3:S3"/>
    <mergeCell ref="T3:U3"/>
    <mergeCell ref="A5:A6"/>
    <mergeCell ref="B5:B6"/>
    <mergeCell ref="F5:F6"/>
    <mergeCell ref="J5:J6"/>
    <mergeCell ref="N5:N6"/>
    <mergeCell ref="R5:R6"/>
    <mergeCell ref="A1:K1"/>
    <mergeCell ref="S2:T2"/>
    <mergeCell ref="B3:C3"/>
    <mergeCell ref="D3:E3"/>
    <mergeCell ref="F3:G3"/>
    <mergeCell ref="H3:I3"/>
    <mergeCell ref="J3:K3"/>
    <mergeCell ref="L3:M3"/>
    <mergeCell ref="N3:O3"/>
    <mergeCell ref="P3:Q3"/>
    <mergeCell ref="A12:A16"/>
    <mergeCell ref="B12:B16"/>
    <mergeCell ref="F12:F16"/>
    <mergeCell ref="N12:N16"/>
    <mergeCell ref="R12:R16"/>
    <mergeCell ref="A7:A11"/>
    <mergeCell ref="B7:B11"/>
    <mergeCell ref="F7:F11"/>
    <mergeCell ref="N7:N11"/>
    <mergeCell ref="R7:R11"/>
    <mergeCell ref="J7:J11"/>
    <mergeCell ref="J12:J16"/>
    <mergeCell ref="S18:S19"/>
    <mergeCell ref="C20:C21"/>
    <mergeCell ref="G20:G21"/>
    <mergeCell ref="K20:K21"/>
    <mergeCell ref="O20:O21"/>
    <mergeCell ref="S20:S21"/>
    <mergeCell ref="A17:A21"/>
    <mergeCell ref="B17:B21"/>
    <mergeCell ref="F17:F21"/>
    <mergeCell ref="J17:J21"/>
    <mergeCell ref="N17:N21"/>
    <mergeCell ref="R17:R21"/>
    <mergeCell ref="C18:C19"/>
    <mergeCell ref="G18:G19"/>
    <mergeCell ref="K18:K19"/>
    <mergeCell ref="O18:O19"/>
    <mergeCell ref="A27:A31"/>
    <mergeCell ref="B27:B31"/>
    <mergeCell ref="F27:F31"/>
    <mergeCell ref="J27:J31"/>
    <mergeCell ref="N27:N31"/>
    <mergeCell ref="R27:R31"/>
    <mergeCell ref="A22:A26"/>
    <mergeCell ref="B22:B26"/>
    <mergeCell ref="F22:F26"/>
    <mergeCell ref="J22:J26"/>
    <mergeCell ref="N22:N26"/>
    <mergeCell ref="R22:R26"/>
    <mergeCell ref="A32:A33"/>
    <mergeCell ref="A34:A41"/>
    <mergeCell ref="B34:C34"/>
    <mergeCell ref="F34:G34"/>
    <mergeCell ref="J34:K34"/>
    <mergeCell ref="N34:O34"/>
    <mergeCell ref="B36:C36"/>
    <mergeCell ref="F36:G36"/>
    <mergeCell ref="J36:K36"/>
    <mergeCell ref="N36:O36"/>
    <mergeCell ref="B38:C38"/>
    <mergeCell ref="F38:G38"/>
    <mergeCell ref="J38:K38"/>
    <mergeCell ref="N38:O38"/>
    <mergeCell ref="R36:S36"/>
    <mergeCell ref="B37:C37"/>
    <mergeCell ref="F37:G37"/>
    <mergeCell ref="J37:K37"/>
    <mergeCell ref="N37:O37"/>
    <mergeCell ref="R37:S37"/>
    <mergeCell ref="R34:S34"/>
    <mergeCell ref="B35:C35"/>
    <mergeCell ref="F35:G35"/>
    <mergeCell ref="J35:K35"/>
    <mergeCell ref="N35:O35"/>
    <mergeCell ref="R35:S35"/>
    <mergeCell ref="R38:S38"/>
    <mergeCell ref="B39:C39"/>
    <mergeCell ref="F39:G39"/>
    <mergeCell ref="J39:K39"/>
    <mergeCell ref="N39:O39"/>
    <mergeCell ref="R39:S39"/>
    <mergeCell ref="P42:Q42"/>
    <mergeCell ref="A43:M43"/>
    <mergeCell ref="A45:M45"/>
    <mergeCell ref="B40:C40"/>
    <mergeCell ref="F40:G40"/>
    <mergeCell ref="J40:K40"/>
    <mergeCell ref="N40:O40"/>
    <mergeCell ref="R40:S40"/>
    <mergeCell ref="B41:C41"/>
    <mergeCell ref="F41:G41"/>
    <mergeCell ref="J41:K41"/>
    <mergeCell ref="N41:O41"/>
    <mergeCell ref="R41:S41"/>
  </mergeCells>
  <phoneticPr fontId="1" type="noConversion"/>
  <printOptions horizontalCentered="1"/>
  <pageMargins left="0.15748031496062992" right="0.15748031496062992" top="0.23622047244094491" bottom="0.19685039370078741" header="0.23622047244094491" footer="0.19685039370078741"/>
  <pageSetup paperSize="9" scale="71" orientation="landscape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tabSelected="1" view="pageBreakPreview" zoomScale="60" zoomScaleNormal="100" workbookViewId="0">
      <selection activeCell="O27" sqref="O27"/>
    </sheetView>
  </sheetViews>
  <sheetFormatPr defaultColWidth="9" defaultRowHeight="16.5" x14ac:dyDescent="0.25"/>
  <cols>
    <col min="1" max="2" width="7.625" style="76" customWidth="1"/>
    <col min="3" max="3" width="12.625" style="76" customWidth="1"/>
    <col min="4" max="6" width="7.625" style="76" customWidth="1"/>
    <col min="7" max="7" width="12.625" style="76" customWidth="1"/>
    <col min="8" max="8" width="7.625" style="76" customWidth="1"/>
    <col min="9" max="10" width="7.625" style="62" customWidth="1"/>
    <col min="11" max="11" width="12.625" style="62" customWidth="1"/>
    <col min="12" max="14" width="7.625" style="62" customWidth="1"/>
    <col min="15" max="15" width="12.625" style="62" customWidth="1"/>
    <col min="16" max="18" width="7.625" style="62" customWidth="1"/>
    <col min="19" max="19" width="12.625" style="62" customWidth="1"/>
    <col min="20" max="21" width="7.625" style="62" customWidth="1"/>
    <col min="22" max="16384" width="9" style="62"/>
  </cols>
  <sheetData>
    <row r="1" spans="1:21" ht="28.5" customHeight="1" x14ac:dyDescent="0.25">
      <c r="A1" s="346" t="str">
        <f>工作表1!A1</f>
        <v xml:space="preserve"> 屏東縣東寧.竹田國民小學111年5月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8" t="str">
        <f>工作表1!G5</f>
        <v>第5週學生午餐食譜(自設廚房)</v>
      </c>
      <c r="M1" s="8"/>
      <c r="N1" s="8"/>
      <c r="O1" s="8"/>
      <c r="P1" s="8"/>
      <c r="Q1" s="8"/>
      <c r="R1" s="8"/>
      <c r="S1" s="8"/>
      <c r="T1" s="8"/>
      <c r="U1" s="8"/>
    </row>
    <row r="2" spans="1:21" ht="21" customHeight="1" x14ac:dyDescent="0.25">
      <c r="A2" s="63" t="str">
        <f>工作表1!A3</f>
        <v>供應人數：671人</v>
      </c>
      <c r="B2" s="64"/>
      <c r="C2" s="64"/>
      <c r="D2" s="64"/>
      <c r="E2" s="64"/>
      <c r="F2" s="64"/>
      <c r="G2" s="65" t="s">
        <v>45</v>
      </c>
      <c r="H2" s="65"/>
      <c r="I2" s="65"/>
      <c r="J2" s="65"/>
      <c r="K2" s="65"/>
      <c r="L2" s="65" t="str">
        <f>工作表1!A4</f>
        <v>食材供應商：西台餐廳</v>
      </c>
      <c r="M2" s="65"/>
      <c r="O2" s="65"/>
      <c r="P2" s="65" t="str">
        <f>工作表1!A5</f>
        <v>電話：08-7792135</v>
      </c>
      <c r="Q2" s="65"/>
      <c r="S2" s="347">
        <f>工作表1!A6</f>
        <v>44666</v>
      </c>
      <c r="T2" s="347"/>
      <c r="U2" s="228" t="s">
        <v>46</v>
      </c>
    </row>
    <row r="3" spans="1:21" ht="18.95" customHeight="1" x14ac:dyDescent="0.25">
      <c r="A3" s="91" t="s">
        <v>2</v>
      </c>
      <c r="B3" s="348">
        <f>工作表1!F9</f>
        <v>44711</v>
      </c>
      <c r="C3" s="349"/>
      <c r="D3" s="350" t="s">
        <v>25</v>
      </c>
      <c r="E3" s="351"/>
      <c r="F3" s="348">
        <f>工作表1!F10</f>
        <v>44712</v>
      </c>
      <c r="G3" s="349"/>
      <c r="H3" s="350" t="s">
        <v>26</v>
      </c>
      <c r="I3" s="351"/>
      <c r="J3" s="348"/>
      <c r="K3" s="349"/>
      <c r="L3" s="350" t="s">
        <v>27</v>
      </c>
      <c r="M3" s="350"/>
      <c r="N3" s="348"/>
      <c r="O3" s="349"/>
      <c r="P3" s="350" t="s">
        <v>28</v>
      </c>
      <c r="Q3" s="350"/>
      <c r="R3" s="348"/>
      <c r="S3" s="349"/>
      <c r="T3" s="350" t="s">
        <v>29</v>
      </c>
      <c r="U3" s="351"/>
    </row>
    <row r="4" spans="1:21" s="59" customFormat="1" ht="18.95" customHeight="1" x14ac:dyDescent="0.25">
      <c r="A4" s="203" t="s">
        <v>3</v>
      </c>
      <c r="B4" s="204" t="s">
        <v>48</v>
      </c>
      <c r="C4" s="203" t="s">
        <v>23</v>
      </c>
      <c r="D4" s="204" t="s">
        <v>39</v>
      </c>
      <c r="E4" s="216" t="s">
        <v>30</v>
      </c>
      <c r="F4" s="204" t="s">
        <v>48</v>
      </c>
      <c r="G4" s="203" t="s">
        <v>23</v>
      </c>
      <c r="H4" s="204" t="s">
        <v>39</v>
      </c>
      <c r="I4" s="216" t="s">
        <v>30</v>
      </c>
      <c r="J4" s="204" t="s">
        <v>48</v>
      </c>
      <c r="K4" s="203" t="s">
        <v>23</v>
      </c>
      <c r="L4" s="204" t="s">
        <v>39</v>
      </c>
      <c r="M4" s="216" t="s">
        <v>31</v>
      </c>
      <c r="N4" s="204" t="s">
        <v>48</v>
      </c>
      <c r="O4" s="203" t="s">
        <v>23</v>
      </c>
      <c r="P4" s="204" t="s">
        <v>39</v>
      </c>
      <c r="Q4" s="216" t="s">
        <v>30</v>
      </c>
      <c r="R4" s="204" t="s">
        <v>48</v>
      </c>
      <c r="S4" s="203" t="s">
        <v>23</v>
      </c>
      <c r="T4" s="204" t="s">
        <v>39</v>
      </c>
      <c r="U4" s="66" t="s">
        <v>31</v>
      </c>
    </row>
    <row r="5" spans="1:21" s="67" customFormat="1" ht="18.95" customHeight="1" x14ac:dyDescent="0.25">
      <c r="A5" s="413" t="s">
        <v>0</v>
      </c>
      <c r="B5" s="309" t="s">
        <v>59</v>
      </c>
      <c r="C5" s="139" t="s">
        <v>60</v>
      </c>
      <c r="D5" s="120">
        <f>1000/670*E5</f>
        <v>74.626865671641795</v>
      </c>
      <c r="E5" s="124" t="s">
        <v>87</v>
      </c>
      <c r="F5" s="312" t="s">
        <v>113</v>
      </c>
      <c r="G5" s="139" t="s">
        <v>60</v>
      </c>
      <c r="H5" s="120">
        <f>1000/670*I5</f>
        <v>67.164179104477611</v>
      </c>
      <c r="I5" s="124" t="s">
        <v>431</v>
      </c>
      <c r="J5" s="408"/>
      <c r="K5" s="27"/>
      <c r="L5" s="120"/>
      <c r="M5" s="24"/>
      <c r="N5" s="408"/>
      <c r="O5" s="45"/>
      <c r="P5" s="120"/>
      <c r="Q5" s="24"/>
      <c r="R5" s="408"/>
      <c r="S5" s="36"/>
      <c r="T5" s="37"/>
      <c r="U5" s="32"/>
    </row>
    <row r="6" spans="1:21" s="67" customFormat="1" ht="18.95" customHeight="1" x14ac:dyDescent="0.25">
      <c r="A6" s="413"/>
      <c r="B6" s="310"/>
      <c r="C6" s="131"/>
      <c r="D6" s="120"/>
      <c r="E6" s="124"/>
      <c r="F6" s="313"/>
      <c r="G6" s="131" t="s">
        <v>430</v>
      </c>
      <c r="H6" s="120">
        <f>1000/670*I6</f>
        <v>7.4626865671641793</v>
      </c>
      <c r="I6" s="124" t="s">
        <v>432</v>
      </c>
      <c r="J6" s="409"/>
      <c r="K6" s="39"/>
      <c r="L6" s="37"/>
      <c r="M6" s="24"/>
      <c r="N6" s="409"/>
      <c r="O6" s="45"/>
      <c r="P6" s="120"/>
      <c r="Q6" s="24"/>
      <c r="R6" s="409"/>
      <c r="S6" s="39"/>
      <c r="T6" s="37"/>
      <c r="U6" s="32"/>
    </row>
    <row r="7" spans="1:21" s="68" customFormat="1" ht="18.95" customHeight="1" x14ac:dyDescent="0.25">
      <c r="A7" s="326" t="s">
        <v>32</v>
      </c>
      <c r="B7" s="415" t="s">
        <v>214</v>
      </c>
      <c r="C7" s="21" t="s">
        <v>215</v>
      </c>
      <c r="D7" s="120">
        <f>1000/670*E7</f>
        <v>74.626865671641795</v>
      </c>
      <c r="E7" s="124" t="s">
        <v>87</v>
      </c>
      <c r="F7" s="418" t="s">
        <v>519</v>
      </c>
      <c r="G7" s="249" t="s">
        <v>363</v>
      </c>
      <c r="H7" s="120">
        <f>1000/670*I7</f>
        <v>82.089552238805979</v>
      </c>
      <c r="I7" s="124" t="s">
        <v>547</v>
      </c>
      <c r="J7" s="302"/>
      <c r="K7" s="129"/>
      <c r="L7" s="120"/>
      <c r="M7" s="121"/>
      <c r="N7" s="328"/>
      <c r="O7" s="39"/>
      <c r="P7" s="120"/>
      <c r="Q7" s="51"/>
      <c r="R7" s="324"/>
      <c r="S7" s="26"/>
      <c r="T7" s="37"/>
      <c r="U7" s="32"/>
    </row>
    <row r="8" spans="1:21" s="68" customFormat="1" ht="18.95" customHeight="1" x14ac:dyDescent="0.25">
      <c r="A8" s="326"/>
      <c r="B8" s="416"/>
      <c r="C8" s="20" t="s">
        <v>184</v>
      </c>
      <c r="D8" s="120">
        <f t="shared" ref="D8:D10" si="0">1000/670*E8</f>
        <v>22.388059701492537</v>
      </c>
      <c r="E8" s="105" t="s">
        <v>224</v>
      </c>
      <c r="F8" s="419"/>
      <c r="G8" s="248" t="s">
        <v>516</v>
      </c>
      <c r="H8" s="120">
        <f t="shared" ref="H8:H10" si="1">1000/670*I8</f>
        <v>8.9552238805970159</v>
      </c>
      <c r="I8" s="105" t="s">
        <v>560</v>
      </c>
      <c r="J8" s="302"/>
      <c r="K8" s="110"/>
      <c r="L8" s="120"/>
      <c r="M8" s="108"/>
      <c r="N8" s="328"/>
      <c r="O8" s="39"/>
      <c r="P8" s="120"/>
      <c r="Q8" s="24"/>
      <c r="R8" s="324"/>
      <c r="S8" s="18"/>
      <c r="T8" s="37"/>
      <c r="U8" s="33"/>
    </row>
    <row r="9" spans="1:21" s="68" customFormat="1" ht="18.95" customHeight="1" x14ac:dyDescent="0.25">
      <c r="A9" s="326"/>
      <c r="B9" s="416"/>
      <c r="C9" s="20" t="s">
        <v>216</v>
      </c>
      <c r="D9" s="120">
        <f t="shared" si="0"/>
        <v>11.940298507462687</v>
      </c>
      <c r="E9" s="105" t="s">
        <v>225</v>
      </c>
      <c r="F9" s="419"/>
      <c r="G9" s="248" t="s">
        <v>497</v>
      </c>
      <c r="H9" s="120">
        <f t="shared" si="1"/>
        <v>14.925373134328359</v>
      </c>
      <c r="I9" s="105" t="s">
        <v>548</v>
      </c>
      <c r="J9" s="302"/>
      <c r="K9" s="110"/>
      <c r="L9" s="120"/>
      <c r="M9" s="108"/>
      <c r="N9" s="328"/>
      <c r="O9" s="39"/>
      <c r="P9" s="120"/>
      <c r="Q9" s="24"/>
      <c r="R9" s="324"/>
      <c r="S9" s="26"/>
      <c r="T9" s="37"/>
      <c r="U9" s="32"/>
    </row>
    <row r="10" spans="1:21" s="68" customFormat="1" ht="18.95" customHeight="1" x14ac:dyDescent="0.25">
      <c r="A10" s="326"/>
      <c r="B10" s="416"/>
      <c r="C10" s="240" t="s">
        <v>510</v>
      </c>
      <c r="D10" s="120">
        <f t="shared" si="0"/>
        <v>8.9552238805970159</v>
      </c>
      <c r="E10" s="105" t="s">
        <v>529</v>
      </c>
      <c r="F10" s="419"/>
      <c r="G10" s="248" t="s">
        <v>265</v>
      </c>
      <c r="H10" s="120">
        <f t="shared" si="1"/>
        <v>8.9552238805970159</v>
      </c>
      <c r="I10" s="105" t="s">
        <v>529</v>
      </c>
      <c r="J10" s="302"/>
      <c r="K10" s="130"/>
      <c r="L10" s="120"/>
      <c r="M10" s="108"/>
      <c r="N10" s="328"/>
      <c r="O10" s="39"/>
      <c r="P10" s="120"/>
      <c r="Q10" s="24"/>
      <c r="R10" s="324"/>
      <c r="S10" s="18"/>
      <c r="T10" s="37"/>
      <c r="U10" s="33"/>
    </row>
    <row r="11" spans="1:21" s="68" customFormat="1" ht="18.95" customHeight="1" x14ac:dyDescent="0.25">
      <c r="A11" s="326"/>
      <c r="B11" s="417"/>
      <c r="C11" s="110"/>
      <c r="D11" s="120"/>
      <c r="E11" s="105"/>
      <c r="F11" s="420"/>
      <c r="G11" s="248" t="s">
        <v>517</v>
      </c>
      <c r="H11" s="270" t="s">
        <v>561</v>
      </c>
      <c r="I11" s="264" t="s">
        <v>518</v>
      </c>
      <c r="J11" s="302"/>
      <c r="K11" s="153"/>
      <c r="L11" s="120"/>
      <c r="M11" s="108"/>
      <c r="N11" s="328"/>
      <c r="O11" s="39"/>
      <c r="P11" s="120"/>
      <c r="Q11" s="51"/>
      <c r="R11" s="324"/>
      <c r="S11" s="20"/>
      <c r="T11" s="37"/>
      <c r="U11" s="33"/>
    </row>
    <row r="12" spans="1:21" s="68" customFormat="1" ht="18.95" customHeight="1" x14ac:dyDescent="0.25">
      <c r="A12" s="326" t="s">
        <v>4</v>
      </c>
      <c r="B12" s="301" t="s">
        <v>194</v>
      </c>
      <c r="C12" s="148" t="s">
        <v>195</v>
      </c>
      <c r="D12" s="120">
        <f t="shared" ref="D12:D17" si="2">1000/670*E12</f>
        <v>74.626865671641795</v>
      </c>
      <c r="E12" s="121" t="s">
        <v>198</v>
      </c>
      <c r="F12" s="301" t="s">
        <v>217</v>
      </c>
      <c r="G12" s="39" t="s">
        <v>218</v>
      </c>
      <c r="H12" s="120">
        <f t="shared" ref="H12:H17" si="3">1000/670*I12</f>
        <v>17.910447761194032</v>
      </c>
      <c r="I12" s="124" t="s">
        <v>222</v>
      </c>
      <c r="J12" s="318"/>
      <c r="K12" s="130"/>
      <c r="L12" s="120"/>
      <c r="M12" s="121"/>
      <c r="N12" s="328"/>
      <c r="O12" s="39"/>
      <c r="P12" s="120"/>
      <c r="Q12" s="51"/>
      <c r="R12" s="328"/>
      <c r="S12" s="39"/>
      <c r="T12" s="37"/>
      <c r="U12" s="53"/>
    </row>
    <row r="13" spans="1:21" s="68" customFormat="1" ht="18.95" customHeight="1" x14ac:dyDescent="0.25">
      <c r="A13" s="326"/>
      <c r="B13" s="301"/>
      <c r="C13" s="148" t="s">
        <v>196</v>
      </c>
      <c r="D13" s="120">
        <f t="shared" si="2"/>
        <v>7.4626865671641793</v>
      </c>
      <c r="E13" s="121" t="s">
        <v>57</v>
      </c>
      <c r="F13" s="301"/>
      <c r="G13" s="39" t="s">
        <v>219</v>
      </c>
      <c r="H13" s="120">
        <f t="shared" si="3"/>
        <v>8.9552238805970159</v>
      </c>
      <c r="I13" s="124" t="s">
        <v>226</v>
      </c>
      <c r="J13" s="302"/>
      <c r="K13" s="129"/>
      <c r="L13" s="120"/>
      <c r="M13" s="121"/>
      <c r="N13" s="328"/>
      <c r="O13" s="39"/>
      <c r="P13" s="120"/>
      <c r="Q13" s="51"/>
      <c r="R13" s="328"/>
      <c r="S13" s="39"/>
      <c r="T13" s="37"/>
      <c r="U13" s="53"/>
    </row>
    <row r="14" spans="1:21" s="68" customFormat="1" ht="18.95" customHeight="1" x14ac:dyDescent="0.25">
      <c r="A14" s="326"/>
      <c r="B14" s="301"/>
      <c r="C14" s="148" t="s">
        <v>197</v>
      </c>
      <c r="D14" s="120">
        <f t="shared" si="2"/>
        <v>4.477611940298508</v>
      </c>
      <c r="E14" s="121" t="s">
        <v>88</v>
      </c>
      <c r="F14" s="301"/>
      <c r="G14" s="39" t="s">
        <v>220</v>
      </c>
      <c r="H14" s="120">
        <f t="shared" si="3"/>
        <v>8.9552238805970159</v>
      </c>
      <c r="I14" s="124" t="s">
        <v>226</v>
      </c>
      <c r="J14" s="302"/>
      <c r="K14" s="110"/>
      <c r="L14" s="120"/>
      <c r="M14" s="121"/>
      <c r="N14" s="328"/>
      <c r="O14" s="39"/>
      <c r="P14" s="120"/>
      <c r="Q14" s="51"/>
      <c r="R14" s="328"/>
      <c r="S14" s="39"/>
      <c r="T14" s="37"/>
      <c r="U14" s="53"/>
    </row>
    <row r="15" spans="1:21" s="68" customFormat="1" ht="18.95" customHeight="1" x14ac:dyDescent="0.25">
      <c r="A15" s="326"/>
      <c r="B15" s="301"/>
      <c r="C15" s="148" t="s">
        <v>96</v>
      </c>
      <c r="D15" s="120">
        <f t="shared" si="2"/>
        <v>4.477611940298508</v>
      </c>
      <c r="E15" s="108" t="s">
        <v>95</v>
      </c>
      <c r="F15" s="301"/>
      <c r="G15" s="188" t="s">
        <v>221</v>
      </c>
      <c r="H15" s="120">
        <f t="shared" si="3"/>
        <v>44.776119402985074</v>
      </c>
      <c r="I15" s="105" t="s">
        <v>227</v>
      </c>
      <c r="J15" s="302"/>
      <c r="K15" s="131"/>
      <c r="L15" s="120"/>
      <c r="M15" s="108"/>
      <c r="N15" s="328"/>
      <c r="O15" s="18"/>
      <c r="P15" s="120"/>
      <c r="Q15" s="25"/>
      <c r="R15" s="328"/>
      <c r="S15" s="18"/>
      <c r="T15" s="37"/>
      <c r="U15" s="33"/>
    </row>
    <row r="16" spans="1:21" s="68" customFormat="1" ht="18.95" customHeight="1" x14ac:dyDescent="0.25">
      <c r="A16" s="326"/>
      <c r="B16" s="301"/>
      <c r="C16" s="130" t="s">
        <v>199</v>
      </c>
      <c r="D16" s="120">
        <f t="shared" si="2"/>
        <v>0.89552238805970152</v>
      </c>
      <c r="E16" s="108" t="s">
        <v>200</v>
      </c>
      <c r="F16" s="301"/>
      <c r="G16" s="207"/>
      <c r="H16" s="120"/>
      <c r="I16" s="105"/>
      <c r="J16" s="302"/>
      <c r="K16" s="131"/>
      <c r="L16" s="120"/>
      <c r="M16" s="108"/>
      <c r="N16" s="328"/>
      <c r="O16" s="39"/>
      <c r="P16" s="40"/>
      <c r="Q16" s="51"/>
      <c r="R16" s="328"/>
      <c r="S16" s="39"/>
      <c r="T16" s="40"/>
      <c r="U16" s="53"/>
    </row>
    <row r="17" spans="1:21" s="68" customFormat="1" ht="18.95" customHeight="1" x14ac:dyDescent="0.25">
      <c r="A17" s="326" t="s">
        <v>14</v>
      </c>
      <c r="B17" s="328" t="s">
        <v>15</v>
      </c>
      <c r="C17" s="27" t="s">
        <v>237</v>
      </c>
      <c r="D17" s="120">
        <f t="shared" si="2"/>
        <v>74.626865671641795</v>
      </c>
      <c r="E17" s="219">
        <v>50</v>
      </c>
      <c r="F17" s="328" t="s">
        <v>15</v>
      </c>
      <c r="G17" s="27" t="s">
        <v>237</v>
      </c>
      <c r="H17" s="120">
        <f t="shared" si="3"/>
        <v>74.626865671641795</v>
      </c>
      <c r="I17" s="219">
        <v>50</v>
      </c>
      <c r="J17" s="283" t="s">
        <v>318</v>
      </c>
      <c r="K17" s="22"/>
      <c r="L17" s="120"/>
      <c r="M17" s="209"/>
      <c r="N17" s="328"/>
      <c r="O17" s="27"/>
      <c r="P17" s="120"/>
      <c r="Q17" s="219"/>
      <c r="R17" s="328" t="s">
        <v>15</v>
      </c>
      <c r="S17" s="27"/>
      <c r="T17" s="37"/>
      <c r="U17" s="69"/>
    </row>
    <row r="18" spans="1:21" s="68" customFormat="1" ht="18.95" customHeight="1" x14ac:dyDescent="0.25">
      <c r="A18" s="326"/>
      <c r="B18" s="328"/>
      <c r="C18" s="334" t="s">
        <v>17</v>
      </c>
      <c r="D18" s="2"/>
      <c r="E18" s="72"/>
      <c r="F18" s="328"/>
      <c r="G18" s="336" t="s">
        <v>19</v>
      </c>
      <c r="H18" s="2"/>
      <c r="I18" s="72"/>
      <c r="J18" s="284"/>
      <c r="K18" s="279" t="s">
        <v>317</v>
      </c>
      <c r="L18" s="2"/>
      <c r="M18" s="57"/>
      <c r="N18" s="328"/>
      <c r="O18" s="336"/>
      <c r="P18" s="78"/>
      <c r="Q18" s="72"/>
      <c r="R18" s="328"/>
      <c r="S18" s="338" t="s">
        <v>17</v>
      </c>
      <c r="T18" s="77"/>
      <c r="U18" s="79"/>
    </row>
    <row r="19" spans="1:21" s="68" customFormat="1" ht="18.95" customHeight="1" x14ac:dyDescent="0.25">
      <c r="A19" s="326"/>
      <c r="B19" s="328"/>
      <c r="C19" s="335"/>
      <c r="D19" s="2"/>
      <c r="E19" s="72"/>
      <c r="F19" s="328"/>
      <c r="G19" s="337"/>
      <c r="H19" s="2"/>
      <c r="I19" s="72"/>
      <c r="J19" s="284"/>
      <c r="K19" s="280"/>
      <c r="L19" s="2"/>
      <c r="M19" s="57"/>
      <c r="N19" s="328"/>
      <c r="O19" s="337"/>
      <c r="P19" s="78"/>
      <c r="Q19" s="72"/>
      <c r="R19" s="328"/>
      <c r="S19" s="339"/>
      <c r="T19" s="77"/>
      <c r="U19" s="79"/>
    </row>
    <row r="20" spans="1:21" s="68" customFormat="1" ht="18.95" customHeight="1" x14ac:dyDescent="0.25">
      <c r="A20" s="326"/>
      <c r="B20" s="328"/>
      <c r="C20" s="340" t="s">
        <v>16</v>
      </c>
      <c r="D20" s="2"/>
      <c r="E20" s="72"/>
      <c r="F20" s="328"/>
      <c r="G20" s="340" t="s">
        <v>16</v>
      </c>
      <c r="H20" s="2"/>
      <c r="I20" s="72"/>
      <c r="J20" s="284"/>
      <c r="K20" s="281" t="s">
        <v>68</v>
      </c>
      <c r="L20" s="2"/>
      <c r="M20" s="57"/>
      <c r="N20" s="328"/>
      <c r="O20" s="340"/>
      <c r="P20" s="78"/>
      <c r="Q20" s="72"/>
      <c r="R20" s="328"/>
      <c r="S20" s="340" t="s">
        <v>16</v>
      </c>
      <c r="T20" s="77"/>
      <c r="U20" s="79"/>
    </row>
    <row r="21" spans="1:21" s="68" customFormat="1" ht="18.95" customHeight="1" x14ac:dyDescent="0.25">
      <c r="A21" s="326"/>
      <c r="B21" s="328"/>
      <c r="C21" s="340"/>
      <c r="D21" s="2"/>
      <c r="E21" s="72"/>
      <c r="F21" s="328"/>
      <c r="G21" s="340"/>
      <c r="H21" s="2"/>
      <c r="I21" s="72"/>
      <c r="J21" s="285"/>
      <c r="K21" s="282"/>
      <c r="L21" s="2"/>
      <c r="M21" s="57"/>
      <c r="N21" s="328"/>
      <c r="O21" s="340"/>
      <c r="P21" s="78"/>
      <c r="Q21" s="72"/>
      <c r="R21" s="328"/>
      <c r="S21" s="340"/>
      <c r="T21" s="77"/>
      <c r="U21" s="79"/>
    </row>
    <row r="22" spans="1:21" s="68" customFormat="1" ht="18.95" customHeight="1" x14ac:dyDescent="0.25">
      <c r="A22" s="326" t="s">
        <v>9</v>
      </c>
      <c r="B22" s="400"/>
      <c r="C22" s="77"/>
      <c r="D22" s="2"/>
      <c r="E22" s="72"/>
      <c r="F22" s="400"/>
      <c r="G22" s="77"/>
      <c r="H22" s="2"/>
      <c r="I22" s="72"/>
      <c r="J22" s="316"/>
      <c r="K22" s="22"/>
      <c r="L22" s="2"/>
      <c r="M22" s="209"/>
      <c r="N22" s="400"/>
      <c r="O22" s="77"/>
      <c r="P22" s="78"/>
      <c r="Q22" s="72"/>
      <c r="R22" s="400"/>
      <c r="S22" s="77"/>
      <c r="T22" s="77"/>
      <c r="U22" s="79"/>
    </row>
    <row r="23" spans="1:21" s="68" customFormat="1" ht="18.95" customHeight="1" x14ac:dyDescent="0.25">
      <c r="A23" s="327"/>
      <c r="B23" s="401"/>
      <c r="C23" s="77"/>
      <c r="D23" s="2"/>
      <c r="E23" s="72"/>
      <c r="F23" s="401"/>
      <c r="G23" s="77"/>
      <c r="H23" s="2"/>
      <c r="I23" s="72"/>
      <c r="J23" s="316"/>
      <c r="K23" s="3"/>
      <c r="L23" s="2"/>
      <c r="M23" s="57"/>
      <c r="N23" s="401"/>
      <c r="O23" s="77"/>
      <c r="P23" s="78"/>
      <c r="Q23" s="72"/>
      <c r="R23" s="401"/>
      <c r="S23" s="77"/>
      <c r="T23" s="77"/>
      <c r="U23" s="79"/>
    </row>
    <row r="24" spans="1:21" s="68" customFormat="1" ht="18.95" customHeight="1" x14ac:dyDescent="0.25">
      <c r="A24" s="327"/>
      <c r="B24" s="401"/>
      <c r="C24" s="77"/>
      <c r="D24" s="2"/>
      <c r="E24" s="72"/>
      <c r="F24" s="401"/>
      <c r="G24" s="77"/>
      <c r="H24" s="2"/>
      <c r="I24" s="72"/>
      <c r="J24" s="316"/>
      <c r="K24" s="3"/>
      <c r="L24" s="2"/>
      <c r="M24" s="57"/>
      <c r="N24" s="401"/>
      <c r="O24" s="77"/>
      <c r="P24" s="78"/>
      <c r="Q24" s="72"/>
      <c r="R24" s="401"/>
      <c r="S24" s="77"/>
      <c r="T24" s="77"/>
      <c r="U24" s="79"/>
    </row>
    <row r="25" spans="1:21" s="68" customFormat="1" ht="18.95" customHeight="1" x14ac:dyDescent="0.25">
      <c r="A25" s="327"/>
      <c r="B25" s="401"/>
      <c r="C25" s="77"/>
      <c r="D25" s="2"/>
      <c r="E25" s="72"/>
      <c r="F25" s="401"/>
      <c r="G25" s="77"/>
      <c r="H25" s="2"/>
      <c r="I25" s="72"/>
      <c r="J25" s="316"/>
      <c r="K25" s="3"/>
      <c r="L25" s="2"/>
      <c r="M25" s="57"/>
      <c r="N25" s="401"/>
      <c r="O25" s="77"/>
      <c r="P25" s="78"/>
      <c r="Q25" s="72"/>
      <c r="R25" s="401"/>
      <c r="S25" s="77"/>
      <c r="T25" s="77"/>
      <c r="U25" s="79"/>
    </row>
    <row r="26" spans="1:21" s="68" customFormat="1" ht="18.95" customHeight="1" x14ac:dyDescent="0.25">
      <c r="A26" s="327"/>
      <c r="B26" s="401"/>
      <c r="C26" s="77"/>
      <c r="D26" s="2"/>
      <c r="E26" s="72"/>
      <c r="F26" s="401"/>
      <c r="G26" s="77"/>
      <c r="H26" s="2"/>
      <c r="I26" s="72"/>
      <c r="J26" s="316"/>
      <c r="K26" s="3"/>
      <c r="L26" s="2"/>
      <c r="M26" s="57"/>
      <c r="N26" s="401"/>
      <c r="O26" s="77"/>
      <c r="P26" s="78"/>
      <c r="Q26" s="72"/>
      <c r="R26" s="401"/>
      <c r="S26" s="77"/>
      <c r="T26" s="77"/>
      <c r="U26" s="79"/>
    </row>
    <row r="27" spans="1:21" s="68" customFormat="1" ht="18.95" customHeight="1" x14ac:dyDescent="0.25">
      <c r="A27" s="295" t="s">
        <v>1</v>
      </c>
      <c r="B27" s="301" t="s">
        <v>127</v>
      </c>
      <c r="C27" s="128" t="s">
        <v>126</v>
      </c>
      <c r="D27" s="120">
        <f>1000/670*E27</f>
        <v>19.402985074626866</v>
      </c>
      <c r="E27" s="124">
        <v>13</v>
      </c>
      <c r="F27" s="404" t="s">
        <v>511</v>
      </c>
      <c r="G27" s="258" t="s">
        <v>512</v>
      </c>
      <c r="H27" s="120">
        <f>1000/670*I27</f>
        <v>8.9552238805970159</v>
      </c>
      <c r="I27" s="224">
        <v>6</v>
      </c>
      <c r="J27" s="302"/>
      <c r="K27" s="130"/>
      <c r="L27" s="120"/>
      <c r="M27" s="121"/>
      <c r="N27" s="328"/>
      <c r="O27" s="30"/>
      <c r="P27" s="120"/>
      <c r="Q27" s="24"/>
      <c r="R27" s="328"/>
      <c r="S27" s="21"/>
      <c r="T27" s="37"/>
      <c r="U27" s="35"/>
    </row>
    <row r="28" spans="1:21" s="68" customFormat="1" ht="18.95" customHeight="1" x14ac:dyDescent="0.25">
      <c r="A28" s="295"/>
      <c r="B28" s="301"/>
      <c r="C28" s="125" t="s">
        <v>125</v>
      </c>
      <c r="D28" s="120">
        <f t="shared" ref="D28:D30" si="4">1000/670*E28</f>
        <v>4.477611940298508</v>
      </c>
      <c r="E28" s="124">
        <v>3</v>
      </c>
      <c r="F28" s="302"/>
      <c r="G28" s="248" t="s">
        <v>513</v>
      </c>
      <c r="H28" s="120">
        <f t="shared" ref="H28:H30" si="5">1000/670*I28</f>
        <v>13.432835820895523</v>
      </c>
      <c r="I28" s="187">
        <v>9</v>
      </c>
      <c r="J28" s="302"/>
      <c r="K28" s="130"/>
      <c r="L28" s="120"/>
      <c r="M28" s="121"/>
      <c r="N28" s="328"/>
      <c r="O28" s="29"/>
      <c r="P28" s="120"/>
      <c r="Q28" s="24"/>
      <c r="R28" s="328"/>
      <c r="S28" s="21"/>
      <c r="T28" s="37"/>
      <c r="U28" s="35"/>
    </row>
    <row r="29" spans="1:21" s="68" customFormat="1" ht="18.95" customHeight="1" x14ac:dyDescent="0.25">
      <c r="A29" s="295"/>
      <c r="B29" s="301"/>
      <c r="C29" s="128" t="s">
        <v>124</v>
      </c>
      <c r="D29" s="120">
        <f t="shared" si="4"/>
        <v>4.477611940298508</v>
      </c>
      <c r="E29" s="124" t="s">
        <v>88</v>
      </c>
      <c r="F29" s="302"/>
      <c r="G29" s="258" t="s">
        <v>514</v>
      </c>
      <c r="H29" s="120">
        <f t="shared" si="5"/>
        <v>7.4626865671641793</v>
      </c>
      <c r="I29" s="225">
        <v>5</v>
      </c>
      <c r="J29" s="302"/>
      <c r="K29" s="147"/>
      <c r="L29" s="120"/>
      <c r="M29" s="121"/>
      <c r="N29" s="328"/>
      <c r="O29" s="30"/>
      <c r="P29" s="120"/>
      <c r="Q29" s="24"/>
      <c r="R29" s="328"/>
      <c r="S29" s="42"/>
      <c r="T29" s="43"/>
      <c r="U29" s="54"/>
    </row>
    <row r="30" spans="1:21" s="68" customFormat="1" ht="18.95" customHeight="1" x14ac:dyDescent="0.25">
      <c r="A30" s="295"/>
      <c r="B30" s="301"/>
      <c r="C30" s="129" t="s">
        <v>123</v>
      </c>
      <c r="D30" s="120">
        <f t="shared" si="4"/>
        <v>7.4626865671641793</v>
      </c>
      <c r="E30" s="146" t="s">
        <v>122</v>
      </c>
      <c r="F30" s="302"/>
      <c r="G30" s="246" t="s">
        <v>515</v>
      </c>
      <c r="H30" s="120">
        <f t="shared" si="5"/>
        <v>0.89552238805970152</v>
      </c>
      <c r="I30" s="226">
        <v>0.6</v>
      </c>
      <c r="J30" s="302"/>
      <c r="K30" s="130"/>
      <c r="L30" s="120"/>
      <c r="M30" s="121"/>
      <c r="N30" s="328"/>
      <c r="O30" s="30"/>
      <c r="P30" s="28"/>
      <c r="Q30" s="24"/>
      <c r="R30" s="328"/>
      <c r="S30" s="44"/>
      <c r="T30" s="43"/>
      <c r="U30" s="55"/>
    </row>
    <row r="31" spans="1:21" s="68" customFormat="1" ht="18.95" customHeight="1" x14ac:dyDescent="0.25">
      <c r="A31" s="295"/>
      <c r="B31" s="301"/>
      <c r="C31" s="110"/>
      <c r="D31" s="120"/>
      <c r="E31" s="105"/>
      <c r="F31" s="302"/>
      <c r="G31" s="27"/>
      <c r="H31" s="186"/>
      <c r="I31" s="203"/>
      <c r="J31" s="302"/>
      <c r="K31" s="131"/>
      <c r="L31" s="120"/>
      <c r="M31" s="108"/>
      <c r="N31" s="414"/>
      <c r="O31" s="23"/>
      <c r="P31" s="31"/>
      <c r="Q31" s="85"/>
      <c r="R31" s="414"/>
      <c r="S31" s="23"/>
      <c r="T31" s="31"/>
      <c r="U31" s="56"/>
    </row>
    <row r="32" spans="1:21" s="68" customFormat="1" ht="18.95" customHeight="1" x14ac:dyDescent="0.25">
      <c r="A32" s="410" t="s">
        <v>47</v>
      </c>
      <c r="B32" s="203" t="s">
        <v>8</v>
      </c>
      <c r="C32" s="20"/>
      <c r="D32" s="60"/>
      <c r="E32" s="219"/>
      <c r="F32" s="203" t="s">
        <v>8</v>
      </c>
      <c r="G32" s="20"/>
      <c r="H32" s="20"/>
      <c r="I32" s="219"/>
      <c r="J32" s="115" t="s">
        <v>71</v>
      </c>
      <c r="K32" s="114"/>
      <c r="L32" s="113"/>
      <c r="M32" s="108"/>
      <c r="N32" s="203"/>
      <c r="O32" s="20"/>
      <c r="P32" s="70"/>
      <c r="Q32" s="219"/>
      <c r="R32" s="203" t="s">
        <v>8</v>
      </c>
      <c r="S32" s="20"/>
      <c r="T32" s="20"/>
      <c r="U32" s="71"/>
    </row>
    <row r="33" spans="1:21" s="68" customFormat="1" ht="18.95" customHeight="1" x14ac:dyDescent="0.25">
      <c r="A33" s="411"/>
      <c r="B33" s="80" t="s">
        <v>5</v>
      </c>
      <c r="C33" s="81"/>
      <c r="D33" s="23"/>
      <c r="E33" s="82"/>
      <c r="F33" s="86" t="s">
        <v>5</v>
      </c>
      <c r="G33" s="81"/>
      <c r="H33" s="23"/>
      <c r="I33" s="82"/>
      <c r="J33" s="207" t="s">
        <v>70</v>
      </c>
      <c r="K33" s="103"/>
      <c r="L33" s="205"/>
      <c r="M33" s="101"/>
      <c r="N33" s="86"/>
      <c r="O33" s="81"/>
      <c r="P33" s="31"/>
      <c r="Q33" s="82"/>
      <c r="R33" s="86" t="s">
        <v>10</v>
      </c>
      <c r="S33" s="81"/>
      <c r="T33" s="23"/>
      <c r="U33" s="83"/>
    </row>
    <row r="34" spans="1:21" s="59" customFormat="1" ht="18.95" customHeight="1" x14ac:dyDescent="0.25">
      <c r="A34" s="412" t="s">
        <v>11</v>
      </c>
      <c r="B34" s="306" t="s">
        <v>12</v>
      </c>
      <c r="C34" s="307"/>
      <c r="D34" s="162"/>
      <c r="E34" s="165"/>
      <c r="F34" s="306" t="s">
        <v>12</v>
      </c>
      <c r="G34" s="307"/>
      <c r="H34" s="162"/>
      <c r="I34" s="162"/>
      <c r="J34" s="306" t="s">
        <v>12</v>
      </c>
      <c r="K34" s="307"/>
      <c r="L34" s="162"/>
      <c r="M34" s="165"/>
      <c r="N34" s="306"/>
      <c r="O34" s="307"/>
      <c r="P34" s="162"/>
      <c r="Q34" s="165"/>
      <c r="R34" s="306" t="s">
        <v>12</v>
      </c>
      <c r="S34" s="307"/>
      <c r="T34" s="162"/>
      <c r="U34" s="162"/>
    </row>
    <row r="35" spans="1:21" s="68" customFormat="1" ht="18.95" customHeight="1" x14ac:dyDescent="0.25">
      <c r="A35" s="413"/>
      <c r="B35" s="295" t="s">
        <v>49</v>
      </c>
      <c r="C35" s="295"/>
      <c r="D35" s="199">
        <v>4.5999999999999996</v>
      </c>
      <c r="E35" s="17">
        <f>D35*70</f>
        <v>322</v>
      </c>
      <c r="F35" s="295" t="s">
        <v>50</v>
      </c>
      <c r="G35" s="295"/>
      <c r="H35" s="199">
        <v>4.7</v>
      </c>
      <c r="I35" s="17">
        <f>H35*70</f>
        <v>329</v>
      </c>
      <c r="J35" s="295" t="s">
        <v>51</v>
      </c>
      <c r="K35" s="295"/>
      <c r="L35" s="199">
        <v>4.5999999999999996</v>
      </c>
      <c r="M35" s="17">
        <f>L35*70</f>
        <v>322</v>
      </c>
      <c r="N35" s="295"/>
      <c r="O35" s="295"/>
      <c r="P35" s="199"/>
      <c r="Q35" s="17"/>
      <c r="R35" s="295" t="s">
        <v>52</v>
      </c>
      <c r="S35" s="295"/>
      <c r="T35" s="204"/>
      <c r="U35" s="203"/>
    </row>
    <row r="36" spans="1:21" s="68" customFormat="1" ht="18.95" customHeight="1" x14ac:dyDescent="0.25">
      <c r="A36" s="413"/>
      <c r="B36" s="295" t="s">
        <v>53</v>
      </c>
      <c r="C36" s="295"/>
      <c r="D36" s="199">
        <v>2</v>
      </c>
      <c r="E36" s="17">
        <f>D36*75</f>
        <v>150</v>
      </c>
      <c r="F36" s="295" t="s">
        <v>54</v>
      </c>
      <c r="G36" s="295"/>
      <c r="H36" s="199">
        <v>2.5</v>
      </c>
      <c r="I36" s="17">
        <f>H36*75</f>
        <v>187.5</v>
      </c>
      <c r="J36" s="295" t="s">
        <v>53</v>
      </c>
      <c r="K36" s="295"/>
      <c r="L36" s="199">
        <v>1.8</v>
      </c>
      <c r="M36" s="17">
        <f>L36*75</f>
        <v>135</v>
      </c>
      <c r="N36" s="295"/>
      <c r="O36" s="295"/>
      <c r="P36" s="199"/>
      <c r="Q36" s="17"/>
      <c r="R36" s="295" t="s">
        <v>56</v>
      </c>
      <c r="S36" s="295"/>
      <c r="T36" s="73"/>
      <c r="U36" s="203"/>
    </row>
    <row r="37" spans="1:21" s="68" customFormat="1" ht="18.95" customHeight="1" x14ac:dyDescent="0.25">
      <c r="A37" s="413"/>
      <c r="B37" s="295" t="s">
        <v>40</v>
      </c>
      <c r="C37" s="295"/>
      <c r="D37" s="199">
        <v>1.56</v>
      </c>
      <c r="E37" s="17">
        <f>D37*25</f>
        <v>39</v>
      </c>
      <c r="F37" s="295" t="s">
        <v>33</v>
      </c>
      <c r="G37" s="295"/>
      <c r="H37" s="199">
        <v>1.6</v>
      </c>
      <c r="I37" s="17">
        <f>H37*25</f>
        <v>40</v>
      </c>
      <c r="J37" s="295" t="s">
        <v>34</v>
      </c>
      <c r="K37" s="295"/>
      <c r="L37" s="199">
        <v>0.5</v>
      </c>
      <c r="M37" s="17">
        <f>L37*25</f>
        <v>12.5</v>
      </c>
      <c r="N37" s="295"/>
      <c r="O37" s="295"/>
      <c r="P37" s="199"/>
      <c r="Q37" s="17"/>
      <c r="R37" s="295" t="s">
        <v>33</v>
      </c>
      <c r="S37" s="295"/>
      <c r="T37" s="73"/>
      <c r="U37" s="203"/>
    </row>
    <row r="38" spans="1:21" s="68" customFormat="1" ht="18.95" customHeight="1" x14ac:dyDescent="0.25">
      <c r="A38" s="413"/>
      <c r="B38" s="295" t="s">
        <v>35</v>
      </c>
      <c r="C38" s="295"/>
      <c r="D38" s="199"/>
      <c r="E38" s="17"/>
      <c r="F38" s="295" t="s">
        <v>35</v>
      </c>
      <c r="G38" s="295"/>
      <c r="H38" s="199"/>
      <c r="I38" s="17"/>
      <c r="J38" s="295" t="s">
        <v>41</v>
      </c>
      <c r="K38" s="295"/>
      <c r="L38" s="202">
        <v>1</v>
      </c>
      <c r="M38" s="17">
        <f>L38*60</f>
        <v>60</v>
      </c>
      <c r="N38" s="295"/>
      <c r="O38" s="295"/>
      <c r="P38" s="199"/>
      <c r="Q38" s="17"/>
      <c r="R38" s="295" t="s">
        <v>35</v>
      </c>
      <c r="S38" s="295"/>
      <c r="T38" s="73"/>
      <c r="U38" s="203"/>
    </row>
    <row r="39" spans="1:21" s="68" customFormat="1" ht="18.95" customHeight="1" x14ac:dyDescent="0.25">
      <c r="A39" s="413"/>
      <c r="B39" s="295" t="s">
        <v>22</v>
      </c>
      <c r="C39" s="295"/>
      <c r="D39" s="199"/>
      <c r="E39" s="17"/>
      <c r="F39" s="295" t="s">
        <v>22</v>
      </c>
      <c r="G39" s="295"/>
      <c r="H39" s="199"/>
      <c r="I39" s="17"/>
      <c r="J39" s="295" t="s">
        <v>22</v>
      </c>
      <c r="K39" s="295"/>
      <c r="L39" s="199"/>
      <c r="M39" s="17"/>
      <c r="N39" s="295"/>
      <c r="O39" s="295"/>
      <c r="P39" s="199"/>
      <c r="Q39" s="17"/>
      <c r="R39" s="295" t="s">
        <v>22</v>
      </c>
      <c r="S39" s="295"/>
      <c r="T39" s="73"/>
      <c r="U39" s="203"/>
    </row>
    <row r="40" spans="1:21" s="68" customFormat="1" ht="18.95" customHeight="1" x14ac:dyDescent="0.25">
      <c r="A40" s="413"/>
      <c r="B40" s="320" t="s">
        <v>24</v>
      </c>
      <c r="C40" s="320"/>
      <c r="D40" s="199">
        <v>1.93</v>
      </c>
      <c r="E40" s="17">
        <f t="shared" ref="E40" si="6">D40*70</f>
        <v>135.1</v>
      </c>
      <c r="F40" s="320" t="s">
        <v>24</v>
      </c>
      <c r="G40" s="320"/>
      <c r="H40" s="199">
        <v>1.93</v>
      </c>
      <c r="I40" s="17">
        <f t="shared" ref="I40" si="7">H40*70</f>
        <v>135.1</v>
      </c>
      <c r="J40" s="320" t="s">
        <v>24</v>
      </c>
      <c r="K40" s="320"/>
      <c r="L40" s="199">
        <v>1.93</v>
      </c>
      <c r="M40" s="17">
        <f t="shared" ref="M40" si="8">L40*70</f>
        <v>135.1</v>
      </c>
      <c r="N40" s="320"/>
      <c r="O40" s="320"/>
      <c r="P40" s="199"/>
      <c r="Q40" s="17"/>
      <c r="R40" s="320" t="s">
        <v>24</v>
      </c>
      <c r="S40" s="320"/>
      <c r="T40" s="73"/>
      <c r="U40" s="203"/>
    </row>
    <row r="41" spans="1:21" s="68" customFormat="1" ht="18.95" customHeight="1" x14ac:dyDescent="0.25">
      <c r="A41" s="413"/>
      <c r="B41" s="295" t="s">
        <v>42</v>
      </c>
      <c r="C41" s="295"/>
      <c r="D41" s="84"/>
      <c r="E41" s="17">
        <f>SUM(E35:E40)</f>
        <v>646.1</v>
      </c>
      <c r="F41" s="295" t="s">
        <v>38</v>
      </c>
      <c r="G41" s="295"/>
      <c r="H41" s="84"/>
      <c r="I41" s="17">
        <f>SUM(I35:I40)</f>
        <v>691.6</v>
      </c>
      <c r="J41" s="295" t="s">
        <v>37</v>
      </c>
      <c r="K41" s="295"/>
      <c r="L41" s="84"/>
      <c r="M41" s="17">
        <f>SUM(M35:M40)</f>
        <v>664.6</v>
      </c>
      <c r="N41" s="295"/>
      <c r="O41" s="295"/>
      <c r="P41" s="84"/>
      <c r="Q41" s="17"/>
      <c r="R41" s="295" t="s">
        <v>37</v>
      </c>
      <c r="S41" s="295"/>
      <c r="T41" s="84"/>
      <c r="U41" s="203"/>
    </row>
    <row r="42" spans="1:21" s="59" customFormat="1" ht="25.5" customHeight="1" x14ac:dyDescent="0.25">
      <c r="A42" s="62"/>
      <c r="B42" s="58" t="s">
        <v>6</v>
      </c>
      <c r="C42" s="58"/>
      <c r="D42" s="58"/>
      <c r="E42" s="58"/>
      <c r="F42" s="58"/>
      <c r="G42" s="58"/>
      <c r="H42" s="58" t="s">
        <v>21</v>
      </c>
      <c r="I42" s="58"/>
      <c r="J42" s="58"/>
      <c r="K42" s="58"/>
      <c r="L42" s="58"/>
      <c r="M42" s="58"/>
      <c r="N42" s="58"/>
      <c r="O42" s="58"/>
      <c r="P42" s="390" t="s">
        <v>7</v>
      </c>
      <c r="Q42" s="390"/>
      <c r="R42" s="62"/>
      <c r="S42" s="62"/>
      <c r="T42" s="62"/>
      <c r="U42" s="62"/>
    </row>
    <row r="43" spans="1:21" s="74" customFormat="1" ht="20.100000000000001" customHeight="1" x14ac:dyDescent="0.25">
      <c r="A43" s="391" t="s">
        <v>168</v>
      </c>
      <c r="B43" s="391"/>
      <c r="C43" s="391"/>
      <c r="D43" s="391"/>
      <c r="E43" s="391"/>
      <c r="F43" s="391"/>
      <c r="G43" s="391"/>
      <c r="H43" s="391"/>
      <c r="I43" s="391"/>
      <c r="J43" s="391"/>
      <c r="K43" s="391"/>
      <c r="L43" s="391"/>
      <c r="M43" s="391"/>
    </row>
    <row r="44" spans="1:21" s="74" customFormat="1" ht="20.100000000000001" customHeight="1" x14ac:dyDescent="0.25">
      <c r="A44" s="75" t="s">
        <v>20</v>
      </c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</row>
    <row r="45" spans="1:21" s="74" customFormat="1" ht="20.100000000000001" customHeight="1" x14ac:dyDescent="0.25">
      <c r="A45" s="391" t="s">
        <v>13</v>
      </c>
      <c r="B45" s="391"/>
      <c r="C45" s="391"/>
      <c r="D45" s="391"/>
      <c r="E45" s="391"/>
      <c r="F45" s="391"/>
      <c r="G45" s="391"/>
      <c r="H45" s="391"/>
      <c r="I45" s="391"/>
      <c r="J45" s="391"/>
      <c r="K45" s="391"/>
      <c r="L45" s="391"/>
      <c r="M45" s="391"/>
    </row>
  </sheetData>
  <mergeCells count="103">
    <mergeCell ref="R3:S3"/>
    <mergeCell ref="T3:U3"/>
    <mergeCell ref="A5:A6"/>
    <mergeCell ref="B5:B6"/>
    <mergeCell ref="F5:F6"/>
    <mergeCell ref="J5:J6"/>
    <mergeCell ref="N5:N6"/>
    <mergeCell ref="R5:R6"/>
    <mergeCell ref="A1:K1"/>
    <mergeCell ref="S2:T2"/>
    <mergeCell ref="B3:C3"/>
    <mergeCell ref="D3:E3"/>
    <mergeCell ref="F3:G3"/>
    <mergeCell ref="H3:I3"/>
    <mergeCell ref="J3:K3"/>
    <mergeCell ref="L3:M3"/>
    <mergeCell ref="N3:O3"/>
    <mergeCell ref="P3:Q3"/>
    <mergeCell ref="A12:A16"/>
    <mergeCell ref="B12:B16"/>
    <mergeCell ref="F12:F16"/>
    <mergeCell ref="N12:N16"/>
    <mergeCell ref="R12:R16"/>
    <mergeCell ref="A7:A11"/>
    <mergeCell ref="B7:B11"/>
    <mergeCell ref="F7:F11"/>
    <mergeCell ref="N7:N11"/>
    <mergeCell ref="R7:R11"/>
    <mergeCell ref="J7:J11"/>
    <mergeCell ref="J12:J16"/>
    <mergeCell ref="S18:S19"/>
    <mergeCell ref="C20:C21"/>
    <mergeCell ref="G20:G21"/>
    <mergeCell ref="K20:K21"/>
    <mergeCell ref="O20:O21"/>
    <mergeCell ref="S20:S21"/>
    <mergeCell ref="A17:A21"/>
    <mergeCell ref="B17:B21"/>
    <mergeCell ref="F17:F21"/>
    <mergeCell ref="J17:J21"/>
    <mergeCell ref="N17:N21"/>
    <mergeCell ref="R17:R21"/>
    <mergeCell ref="C18:C19"/>
    <mergeCell ref="G18:G19"/>
    <mergeCell ref="K18:K19"/>
    <mergeCell ref="O18:O19"/>
    <mergeCell ref="A27:A31"/>
    <mergeCell ref="B27:B31"/>
    <mergeCell ref="F27:F31"/>
    <mergeCell ref="J27:J31"/>
    <mergeCell ref="N27:N31"/>
    <mergeCell ref="R27:R31"/>
    <mergeCell ref="A22:A26"/>
    <mergeCell ref="B22:B26"/>
    <mergeCell ref="F22:F26"/>
    <mergeCell ref="J22:J26"/>
    <mergeCell ref="N22:N26"/>
    <mergeCell ref="R22:R26"/>
    <mergeCell ref="A32:A33"/>
    <mergeCell ref="A34:A41"/>
    <mergeCell ref="B34:C34"/>
    <mergeCell ref="F34:G34"/>
    <mergeCell ref="J34:K34"/>
    <mergeCell ref="N34:O34"/>
    <mergeCell ref="B36:C36"/>
    <mergeCell ref="F36:G36"/>
    <mergeCell ref="J36:K36"/>
    <mergeCell ref="N36:O36"/>
    <mergeCell ref="B38:C38"/>
    <mergeCell ref="F38:G38"/>
    <mergeCell ref="J38:K38"/>
    <mergeCell ref="N38:O38"/>
    <mergeCell ref="R36:S36"/>
    <mergeCell ref="B37:C37"/>
    <mergeCell ref="F37:G37"/>
    <mergeCell ref="J37:K37"/>
    <mergeCell ref="N37:O37"/>
    <mergeCell ref="R37:S37"/>
    <mergeCell ref="R34:S34"/>
    <mergeCell ref="B35:C35"/>
    <mergeCell ref="F35:G35"/>
    <mergeCell ref="J35:K35"/>
    <mergeCell ref="N35:O35"/>
    <mergeCell ref="R35:S35"/>
    <mergeCell ref="R38:S38"/>
    <mergeCell ref="B39:C39"/>
    <mergeCell ref="F39:G39"/>
    <mergeCell ref="J39:K39"/>
    <mergeCell ref="N39:O39"/>
    <mergeCell ref="R39:S39"/>
    <mergeCell ref="P42:Q42"/>
    <mergeCell ref="A43:M43"/>
    <mergeCell ref="A45:M45"/>
    <mergeCell ref="B40:C40"/>
    <mergeCell ref="F40:G40"/>
    <mergeCell ref="J40:K40"/>
    <mergeCell ref="N40:O40"/>
    <mergeCell ref="R40:S40"/>
    <mergeCell ref="B41:C41"/>
    <mergeCell ref="F41:G41"/>
    <mergeCell ref="J41:K41"/>
    <mergeCell ref="N41:O41"/>
    <mergeCell ref="R41:S41"/>
  </mergeCells>
  <phoneticPr fontId="1" type="noConversion"/>
  <printOptions horizontalCentered="1"/>
  <pageMargins left="0.15748031496062992" right="0.15748031496062992" top="0.23622047244094491" bottom="0.19685039370078741" header="0.23622047244094491" footer="0.19685039370078741"/>
  <pageSetup paperSize="9" scale="68" orientation="landscape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I9" sqref="I9"/>
    </sheetView>
  </sheetViews>
  <sheetFormatPr defaultColWidth="9" defaultRowHeight="16.5" x14ac:dyDescent="0.25"/>
  <cols>
    <col min="1" max="1" width="11.625" style="9" bestFit="1" customWidth="1"/>
    <col min="2" max="16384" width="9" style="9"/>
  </cols>
  <sheetData>
    <row r="1" spans="1:11" ht="21" x14ac:dyDescent="0.25">
      <c r="A1" s="346" t="s">
        <v>404</v>
      </c>
      <c r="B1" s="346"/>
      <c r="C1" s="346"/>
      <c r="D1" s="346"/>
      <c r="E1" s="346"/>
      <c r="F1" s="346"/>
      <c r="G1" s="8" t="s">
        <v>386</v>
      </c>
      <c r="H1" s="8"/>
      <c r="I1" s="8"/>
      <c r="J1" s="8"/>
      <c r="K1" s="8"/>
    </row>
    <row r="2" spans="1:11" ht="21" x14ac:dyDescent="0.25">
      <c r="G2" s="8" t="s">
        <v>387</v>
      </c>
    </row>
    <row r="3" spans="1:11" ht="21" x14ac:dyDescent="0.25">
      <c r="A3" s="9" t="s">
        <v>472</v>
      </c>
      <c r="G3" s="8" t="s">
        <v>388</v>
      </c>
    </row>
    <row r="4" spans="1:11" ht="21" x14ac:dyDescent="0.25">
      <c r="A4" s="9" t="s">
        <v>43</v>
      </c>
      <c r="G4" s="8" t="s">
        <v>389</v>
      </c>
    </row>
    <row r="5" spans="1:11" ht="21" x14ac:dyDescent="0.25">
      <c r="A5" s="9" t="s">
        <v>44</v>
      </c>
      <c r="G5" s="8" t="s">
        <v>390</v>
      </c>
    </row>
    <row r="6" spans="1:11" ht="21" x14ac:dyDescent="0.25">
      <c r="A6" s="166">
        <v>44666</v>
      </c>
      <c r="B6" s="9" t="s">
        <v>58</v>
      </c>
      <c r="G6" s="8"/>
    </row>
    <row r="9" spans="1:11" x14ac:dyDescent="0.25">
      <c r="A9" s="9" t="s">
        <v>288</v>
      </c>
      <c r="B9" s="174">
        <v>44683</v>
      </c>
      <c r="C9" s="174">
        <v>44690</v>
      </c>
      <c r="D9" s="174">
        <v>44697</v>
      </c>
      <c r="E9" s="174">
        <v>44704</v>
      </c>
      <c r="F9" s="174">
        <v>44711</v>
      </c>
    </row>
    <row r="10" spans="1:11" x14ac:dyDescent="0.25">
      <c r="A10" s="9" t="s">
        <v>289</v>
      </c>
      <c r="B10" s="174">
        <v>44684</v>
      </c>
      <c r="C10" s="174">
        <v>44691</v>
      </c>
      <c r="D10" s="174">
        <v>44698</v>
      </c>
      <c r="E10" s="174">
        <v>44705</v>
      </c>
      <c r="F10" s="174">
        <v>44712</v>
      </c>
      <c r="G10"/>
      <c r="H10"/>
      <c r="I10"/>
      <c r="J10"/>
      <c r="K10"/>
    </row>
    <row r="11" spans="1:11" x14ac:dyDescent="0.25">
      <c r="A11" s="9" t="s">
        <v>290</v>
      </c>
      <c r="B11" s="174">
        <v>44685</v>
      </c>
      <c r="C11" s="174">
        <v>44692</v>
      </c>
      <c r="D11" s="174">
        <v>44699</v>
      </c>
      <c r="E11" s="174">
        <v>44706</v>
      </c>
      <c r="F11" s="174"/>
      <c r="G11"/>
      <c r="H11"/>
      <c r="I11"/>
      <c r="J11"/>
      <c r="K11"/>
    </row>
    <row r="12" spans="1:11" x14ac:dyDescent="0.25">
      <c r="A12" s="9" t="s">
        <v>291</v>
      </c>
      <c r="B12" s="174">
        <v>44686</v>
      </c>
      <c r="C12" s="174">
        <v>44693</v>
      </c>
      <c r="D12" s="174">
        <v>44700</v>
      </c>
      <c r="E12" s="174">
        <v>44707</v>
      </c>
      <c r="F12" s="174"/>
      <c r="G12"/>
      <c r="H12"/>
      <c r="I12"/>
      <c r="J12"/>
      <c r="K12"/>
    </row>
    <row r="13" spans="1:11" x14ac:dyDescent="0.25">
      <c r="A13" s="9" t="s">
        <v>292</v>
      </c>
      <c r="B13" s="174">
        <v>44687</v>
      </c>
      <c r="C13" s="174">
        <v>44694</v>
      </c>
      <c r="D13" s="174">
        <v>44701</v>
      </c>
      <c r="E13" s="174">
        <v>44708</v>
      </c>
      <c r="F13" s="174"/>
      <c r="G13"/>
      <c r="H13"/>
      <c r="I13"/>
      <c r="J13"/>
      <c r="K13"/>
    </row>
    <row r="14" spans="1:11" x14ac:dyDescent="0.25">
      <c r="A14"/>
      <c r="B14" s="175"/>
      <c r="C14" s="175"/>
      <c r="D14" s="175"/>
      <c r="E14" s="175"/>
      <c r="F14" s="175"/>
      <c r="G14"/>
      <c r="H14"/>
      <c r="I14"/>
      <c r="J14"/>
      <c r="K14"/>
    </row>
    <row r="15" spans="1:11" x14ac:dyDescent="0.25">
      <c r="A15"/>
      <c r="B15" s="173"/>
      <c r="C15"/>
      <c r="D15" s="173"/>
      <c r="E15" s="173"/>
      <c r="F15" s="173"/>
      <c r="G15" s="173"/>
      <c r="H15"/>
      <c r="I15" s="173"/>
      <c r="J15"/>
      <c r="K15"/>
    </row>
    <row r="16" spans="1:11" x14ac:dyDescent="0.25">
      <c r="A16"/>
      <c r="B16" s="173"/>
      <c r="C16"/>
      <c r="D16" s="173"/>
      <c r="E16" s="173"/>
      <c r="F16" s="173"/>
      <c r="G16" s="173"/>
      <c r="H16"/>
      <c r="I16" s="173"/>
      <c r="J16"/>
      <c r="K16"/>
    </row>
    <row r="17" spans="1:11" x14ac:dyDescent="0.25">
      <c r="A17"/>
      <c r="B17" s="173"/>
      <c r="C17"/>
      <c r="D17" s="173"/>
      <c r="E17" s="173"/>
      <c r="F17" s="173"/>
      <c r="G17" s="173"/>
      <c r="H17"/>
      <c r="I17" s="173"/>
      <c r="J17"/>
      <c r="K17"/>
    </row>
    <row r="18" spans="1:11" x14ac:dyDescent="0.25">
      <c r="A18"/>
      <c r="B18" s="173"/>
      <c r="C18"/>
      <c r="D18" s="173"/>
      <c r="E18" s="173"/>
      <c r="F18" s="173"/>
      <c r="G18" s="173"/>
      <c r="H18"/>
      <c r="I18" s="173"/>
      <c r="J18"/>
      <c r="K18"/>
    </row>
    <row r="19" spans="1:11" x14ac:dyDescent="0.25">
      <c r="A19"/>
      <c r="B19" s="173"/>
      <c r="C19"/>
      <c r="D19" s="173"/>
      <c r="E19" s="173"/>
      <c r="F19" s="173"/>
      <c r="G19" s="173"/>
      <c r="H19"/>
      <c r="I19" s="173"/>
      <c r="J19"/>
      <c r="K19"/>
    </row>
    <row r="20" spans="1:11" x14ac:dyDescent="0.25">
      <c r="A20"/>
      <c r="B20" s="173"/>
      <c r="C20"/>
      <c r="D20" s="173"/>
      <c r="E20" s="173"/>
      <c r="F20" s="173"/>
      <c r="G20" s="173"/>
      <c r="H20" s="173"/>
      <c r="I20" s="173"/>
      <c r="J20" s="173"/>
      <c r="K20"/>
    </row>
    <row r="21" spans="1:11" x14ac:dyDescent="0.25">
      <c r="A21"/>
      <c r="B21" s="173"/>
      <c r="C21"/>
      <c r="D21" s="173"/>
      <c r="E21" s="173"/>
      <c r="F21" s="173"/>
      <c r="G21" s="173"/>
      <c r="H21" s="173"/>
      <c r="I21" s="173"/>
      <c r="J21" s="173"/>
      <c r="K21"/>
    </row>
    <row r="22" spans="1:11" x14ac:dyDescent="0.25">
      <c r="A22"/>
      <c r="B22" s="173"/>
      <c r="C22"/>
      <c r="D22" s="173"/>
      <c r="E22" s="173"/>
      <c r="F22" s="173"/>
      <c r="G22" s="173"/>
      <c r="H22" s="173"/>
      <c r="I22" s="173"/>
      <c r="J22" s="173"/>
      <c r="K22"/>
    </row>
    <row r="23" spans="1:11" x14ac:dyDescent="0.25">
      <c r="A23"/>
      <c r="B23" s="173"/>
      <c r="C23"/>
      <c r="D23" s="173"/>
      <c r="E23" s="173"/>
      <c r="F23" s="173"/>
      <c r="G23" s="173"/>
      <c r="H23" s="173"/>
      <c r="I23" s="173"/>
      <c r="J23" s="173"/>
      <c r="K23"/>
    </row>
    <row r="24" spans="1:11" x14ac:dyDescent="0.25">
      <c r="A24"/>
      <c r="B24" s="173"/>
      <c r="C24"/>
      <c r="D24" s="173"/>
      <c r="E24" s="173"/>
      <c r="F24" s="173"/>
      <c r="G24" s="173"/>
      <c r="H24" s="173"/>
      <c r="I24" s="173"/>
      <c r="J24" s="173"/>
      <c r="K24"/>
    </row>
    <row r="25" spans="1:11" x14ac:dyDescent="0.25">
      <c r="A25"/>
      <c r="B25" s="173"/>
      <c r="C25"/>
      <c r="D25" s="173"/>
      <c r="E25" s="173"/>
      <c r="F25" s="173"/>
      <c r="G25" s="173"/>
      <c r="H25" s="173"/>
      <c r="I25" s="173"/>
      <c r="J25" s="173"/>
      <c r="K25"/>
    </row>
    <row r="26" spans="1:11" x14ac:dyDescent="0.25">
      <c r="A26"/>
      <c r="B26" s="173"/>
      <c r="C26"/>
      <c r="D26" s="173"/>
      <c r="E26" s="173"/>
      <c r="F26" s="173"/>
      <c r="G26" s="173"/>
      <c r="H26" s="173"/>
      <c r="I26" s="173"/>
      <c r="J26" s="173"/>
      <c r="K26"/>
    </row>
    <row r="27" spans="1:11" x14ac:dyDescent="0.25">
      <c r="A27"/>
      <c r="B27" s="173"/>
      <c r="C27"/>
      <c r="D27" s="173"/>
      <c r="E27" s="173"/>
      <c r="F27" s="173"/>
      <c r="G27" s="173"/>
      <c r="H27" s="173"/>
      <c r="I27" s="173"/>
      <c r="J27" s="173"/>
      <c r="K27"/>
    </row>
    <row r="28" spans="1:11" x14ac:dyDescent="0.25">
      <c r="A28"/>
      <c r="B28" s="173"/>
      <c r="C28"/>
      <c r="D28" s="173"/>
      <c r="E28" s="173"/>
      <c r="F28" s="173"/>
      <c r="G28" s="173"/>
      <c r="H28" s="173"/>
      <c r="I28" s="173"/>
      <c r="J28" s="173"/>
      <c r="K28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0"/>
  <sheetViews>
    <sheetView workbookViewId="0">
      <selection activeCell="G19" sqref="G19"/>
    </sheetView>
  </sheetViews>
  <sheetFormatPr defaultRowHeight="16.5" x14ac:dyDescent="0.25"/>
  <cols>
    <col min="1" max="1" width="9" style="181"/>
    <col min="2" max="3" width="9" style="176"/>
    <col min="4" max="4" width="11.875" customWidth="1"/>
    <col min="5" max="10" width="15.875" customWidth="1"/>
    <col min="11" max="13" width="10.625" customWidth="1"/>
  </cols>
  <sheetData>
    <row r="2" spans="1:10" x14ac:dyDescent="0.25">
      <c r="A2" s="180"/>
      <c r="B2" s="178" t="s">
        <v>2</v>
      </c>
      <c r="C2" s="178" t="s">
        <v>293</v>
      </c>
      <c r="D2" s="178" t="s">
        <v>294</v>
      </c>
      <c r="E2" s="178" t="s">
        <v>295</v>
      </c>
      <c r="F2" s="178" t="s">
        <v>296</v>
      </c>
      <c r="G2" s="178" t="s">
        <v>297</v>
      </c>
      <c r="H2" s="178" t="s">
        <v>298</v>
      </c>
      <c r="I2" s="178" t="s">
        <v>1</v>
      </c>
      <c r="J2" s="178" t="s">
        <v>47</v>
      </c>
    </row>
    <row r="3" spans="1:10" ht="16.5" hidden="1" customHeight="1" x14ac:dyDescent="0.25">
      <c r="A3" s="421" t="s">
        <v>302</v>
      </c>
      <c r="B3" s="178"/>
      <c r="C3" s="178" t="s">
        <v>286</v>
      </c>
      <c r="D3" s="177" t="str">
        <f>第1週!B5</f>
        <v>白米飯</v>
      </c>
      <c r="E3" s="177" t="str">
        <f>第1週!B7</f>
        <v>梅干香菇肉燥</v>
      </c>
      <c r="F3" s="177" t="str">
        <f>第1週!B13</f>
        <v>什錦白菜</v>
      </c>
      <c r="G3" s="177" t="str">
        <f>第1週!B18</f>
        <v>時蔬青菜</v>
      </c>
      <c r="H3" s="177">
        <f>第1週!B23</f>
        <v>0</v>
      </c>
      <c r="I3" s="177" t="str">
        <f>第1週!B28</f>
        <v>紫菜蛋花湯</v>
      </c>
      <c r="J3" s="177">
        <f>第1週!C33</f>
        <v>0</v>
      </c>
    </row>
    <row r="4" spans="1:10" x14ac:dyDescent="0.25">
      <c r="A4" s="422"/>
      <c r="B4" s="179">
        <v>44683</v>
      </c>
      <c r="C4" s="178" t="s">
        <v>299</v>
      </c>
      <c r="D4" s="177" t="str">
        <f>第1週!F4</f>
        <v>菜名/烹調法</v>
      </c>
      <c r="E4" s="177">
        <f>第1週!F6</f>
        <v>0</v>
      </c>
      <c r="F4" s="177">
        <f>第1週!F12</f>
        <v>0</v>
      </c>
      <c r="G4" s="177">
        <f>第1週!F17</f>
        <v>0</v>
      </c>
      <c r="H4" s="177">
        <f>第1週!F22</f>
        <v>0</v>
      </c>
      <c r="I4" s="177">
        <f>第1週!F27</f>
        <v>0</v>
      </c>
      <c r="J4" s="177">
        <f>第1週!G32</f>
        <v>0</v>
      </c>
    </row>
    <row r="5" spans="1:10" x14ac:dyDescent="0.25">
      <c r="A5" s="422"/>
      <c r="B5" s="179">
        <v>44684</v>
      </c>
      <c r="C5" s="178" t="s">
        <v>299</v>
      </c>
      <c r="D5" s="177" t="str">
        <f>第1週!F5</f>
        <v>糙米飯</v>
      </c>
      <c r="E5" s="177" t="str">
        <f>第1週!F7</f>
        <v>香菇燉雞</v>
      </c>
      <c r="F5" s="177" t="str">
        <f>第1週!F13</f>
        <v>香菇大黃瓜</v>
      </c>
      <c r="G5" s="177" t="str">
        <f>第1週!F18</f>
        <v>時蔬青菜</v>
      </c>
      <c r="H5" s="177">
        <f>第1週!F23</f>
        <v>0</v>
      </c>
      <c r="I5" s="177" t="str">
        <f>第1週!F28</f>
        <v>蘿蔔玉米湯</v>
      </c>
      <c r="J5" s="177">
        <f>第1週!G33</f>
        <v>0</v>
      </c>
    </row>
    <row r="6" spans="1:10" x14ac:dyDescent="0.25">
      <c r="A6" s="422"/>
      <c r="B6" s="179">
        <v>44685</v>
      </c>
      <c r="C6" s="178" t="s">
        <v>287</v>
      </c>
      <c r="D6" s="177" t="str">
        <f>第1週!J5</f>
        <v>米食</v>
      </c>
      <c r="E6" s="177" t="str">
        <f>第1週!J7</f>
        <v>什錦飯湯</v>
      </c>
      <c r="F6" s="177" t="str">
        <f>第1週!J23</f>
        <v>魷魚丸</v>
      </c>
      <c r="G6" s="194">
        <f>第1週!K18</f>
        <v>0</v>
      </c>
      <c r="H6" s="177">
        <f>第1週!J28</f>
        <v>0</v>
      </c>
      <c r="I6" s="177">
        <f>第1週!J28</f>
        <v>0</v>
      </c>
      <c r="J6" s="177" t="str">
        <f>第1週!K33</f>
        <v>水果</v>
      </c>
    </row>
    <row r="7" spans="1:10" x14ac:dyDescent="0.25">
      <c r="A7" s="422"/>
      <c r="B7" s="179">
        <v>44686</v>
      </c>
      <c r="C7" s="178" t="s">
        <v>300</v>
      </c>
      <c r="D7" s="177" t="str">
        <f>第1週!N5</f>
        <v>白米飯</v>
      </c>
      <c r="E7" s="177" t="str">
        <f>第1週!N7</f>
        <v>客家豬肉</v>
      </c>
      <c r="F7" s="177" t="str">
        <f>第1週!N13</f>
        <v>玉米炒蛋</v>
      </c>
      <c r="G7" s="177" t="str">
        <f>第1週!N18</f>
        <v>時蔬青菜</v>
      </c>
      <c r="H7" s="177">
        <f>第1週!N23</f>
        <v>0</v>
      </c>
      <c r="I7" s="177" t="str">
        <f>第1週!N28</f>
        <v>山藥排骨湯</v>
      </c>
      <c r="J7" s="177">
        <f>第1週!O33</f>
        <v>0</v>
      </c>
    </row>
    <row r="8" spans="1:10" x14ac:dyDescent="0.25">
      <c r="A8" s="423"/>
      <c r="B8" s="179">
        <v>44687</v>
      </c>
      <c r="C8" s="178" t="s">
        <v>301</v>
      </c>
      <c r="D8" s="177" t="str">
        <f>第1週!R5</f>
        <v>燕麥飯</v>
      </c>
      <c r="E8" s="177" t="str">
        <f>第1週!R7</f>
        <v>三杯雞</v>
      </c>
      <c r="F8" s="192" t="str">
        <f>第1週!R13</f>
        <v>培根高麗菜</v>
      </c>
      <c r="G8" s="177" t="str">
        <f>第1週!R18</f>
        <v>時蔬青菜</v>
      </c>
      <c r="H8" s="177">
        <f>第1週!R23</f>
        <v>0</v>
      </c>
      <c r="I8" s="177" t="str">
        <f>第1週!R28</f>
        <v>綠豆薏仁湯</v>
      </c>
      <c r="J8" s="177">
        <f>第1週!S33</f>
        <v>0</v>
      </c>
    </row>
    <row r="9" spans="1:10" x14ac:dyDescent="0.25">
      <c r="A9" s="421" t="s">
        <v>303</v>
      </c>
      <c r="B9" s="179">
        <v>44627</v>
      </c>
      <c r="C9" s="178" t="s">
        <v>286</v>
      </c>
      <c r="D9" s="177" t="str">
        <f>'第2週 '!B5</f>
        <v>白米飯</v>
      </c>
      <c r="E9" s="177" t="str">
        <f>'第2週 '!B7</f>
        <v>紅燒排骨</v>
      </c>
      <c r="F9" s="177" t="str">
        <f>'第2週 '!B12</f>
        <v>香菇蒸蛋</v>
      </c>
      <c r="G9" s="177" t="str">
        <f>'第2週 '!B17</f>
        <v>時蔬青菜</v>
      </c>
      <c r="H9" s="177">
        <f>'第2週 '!B22</f>
        <v>0</v>
      </c>
      <c r="I9" s="177" t="str">
        <f>'第2週 '!B27</f>
        <v>蘿蔔魚九湯</v>
      </c>
      <c r="J9" s="177">
        <f>'第2週 '!C33</f>
        <v>0</v>
      </c>
    </row>
    <row r="10" spans="1:10" x14ac:dyDescent="0.25">
      <c r="A10" s="422"/>
      <c r="B10" s="179">
        <v>44628</v>
      </c>
      <c r="C10" s="178" t="s">
        <v>299</v>
      </c>
      <c r="D10" s="177" t="str">
        <f>'第2週 '!F5</f>
        <v>糙米飯</v>
      </c>
      <c r="E10" s="177" t="str">
        <f>'第2週 '!F7</f>
        <v>麻油雞</v>
      </c>
      <c r="F10" s="177" t="str">
        <f>'第2週 '!F12</f>
        <v>滷麵輪</v>
      </c>
      <c r="G10" s="177" t="str">
        <f>'第2週 '!F17</f>
        <v>時蔬青菜</v>
      </c>
      <c r="H10" s="177">
        <f>'第2週 '!F22</f>
        <v>0</v>
      </c>
      <c r="I10" s="177" t="str">
        <f>'第2週 '!F27</f>
        <v>筍絲大骨湯</v>
      </c>
      <c r="J10" s="177">
        <f>'第2週 '!G33</f>
        <v>0</v>
      </c>
    </row>
    <row r="11" spans="1:10" x14ac:dyDescent="0.25">
      <c r="A11" s="422"/>
      <c r="B11" s="179">
        <v>44629</v>
      </c>
      <c r="C11" s="178" t="s">
        <v>287</v>
      </c>
      <c r="D11" s="177" t="str">
        <f>'第2週 '!J5</f>
        <v>米粄條</v>
      </c>
      <c r="E11" s="177" t="str">
        <f>'第2週 '!J7</f>
        <v>炒粄條</v>
      </c>
      <c r="F11" s="177" t="str">
        <f>'第2週 '!J12</f>
        <v>炸黑輪</v>
      </c>
      <c r="G11" s="194">
        <f>'第2週 '!K17</f>
        <v>0</v>
      </c>
      <c r="H11" s="177">
        <f>'第2週 '!J22</f>
        <v>0</v>
      </c>
      <c r="I11" s="177" t="str">
        <f>'第2週 '!J27</f>
        <v>柴魚味噌豆腐湯</v>
      </c>
      <c r="J11" s="177" t="str">
        <f>'第2週 '!K33</f>
        <v>水果</v>
      </c>
    </row>
    <row r="12" spans="1:10" x14ac:dyDescent="0.25">
      <c r="A12" s="422"/>
      <c r="B12" s="179">
        <v>44630</v>
      </c>
      <c r="C12" s="178" t="s">
        <v>300</v>
      </c>
      <c r="D12" s="177" t="str">
        <f>'第2週 '!N5</f>
        <v>白米飯</v>
      </c>
      <c r="E12" s="177" t="str">
        <f>'第2週 '!N7</f>
        <v>沙茶肉絲</v>
      </c>
      <c r="F12" s="177" t="str">
        <f>'第2週 '!N12</f>
        <v>白菜滷</v>
      </c>
      <c r="G12" s="177" t="str">
        <f>'第2週 '!N17</f>
        <v>時蔬青菜</v>
      </c>
      <c r="H12" s="193">
        <f>'第2週 '!N22</f>
        <v>0</v>
      </c>
      <c r="I12" s="177" t="str">
        <f>'第2週 '!N27</f>
        <v>酸辣湯</v>
      </c>
      <c r="J12" s="177">
        <f>'第2週 '!O33</f>
        <v>0</v>
      </c>
    </row>
    <row r="13" spans="1:10" x14ac:dyDescent="0.25">
      <c r="A13" s="423"/>
      <c r="B13" s="179">
        <v>44631</v>
      </c>
      <c r="C13" s="178" t="s">
        <v>301</v>
      </c>
      <c r="D13" s="177" t="str">
        <f>'第2週 '!R5</f>
        <v>糙米飯</v>
      </c>
      <c r="E13" s="177" t="str">
        <f>'第2週 '!R7</f>
        <v>紅燒雞肉</v>
      </c>
      <c r="F13" s="177">
        <f>'第2週 '!R12:R16</f>
        <v>0</v>
      </c>
      <c r="G13" s="177" t="str">
        <f>'第2週 '!R17</f>
        <v>時蔬青菜</v>
      </c>
      <c r="H13" s="177">
        <f>'第2週 '!R22</f>
        <v>0</v>
      </c>
      <c r="I13" s="177" t="str">
        <f>'第2週 '!R27</f>
        <v>黃瓜大骨湯</v>
      </c>
      <c r="J13" s="177">
        <f>'第2週 '!O33</f>
        <v>0</v>
      </c>
    </row>
    <row r="14" spans="1:10" x14ac:dyDescent="0.25">
      <c r="A14" s="421" t="s">
        <v>304</v>
      </c>
      <c r="B14" s="179">
        <v>44634</v>
      </c>
      <c r="C14" s="178" t="s">
        <v>286</v>
      </c>
      <c r="D14" s="177" t="str">
        <f>'第3週 '!B5</f>
        <v>白米飯</v>
      </c>
      <c r="E14" s="177" t="str">
        <f>'第3週 '!B7</f>
        <v>肉骨茶燒雞</v>
      </c>
      <c r="F14" s="177">
        <f>'第3週 '!B13:B17</f>
        <v>0</v>
      </c>
      <c r="G14" s="177" t="str">
        <f>'第3週 '!B18</f>
        <v>時蔬青菜</v>
      </c>
      <c r="H14" s="177">
        <f>'第3週 '!B23</f>
        <v>0</v>
      </c>
      <c r="I14" s="177" t="str">
        <f>'第3週 '!B28</f>
        <v>味噌豆腐湯</v>
      </c>
      <c r="J14" s="177">
        <f>'第3週 '!C33</f>
        <v>0</v>
      </c>
    </row>
    <row r="15" spans="1:10" x14ac:dyDescent="0.25">
      <c r="A15" s="422"/>
      <c r="B15" s="179">
        <v>44635</v>
      </c>
      <c r="C15" s="178" t="s">
        <v>299</v>
      </c>
      <c r="D15" s="177" t="str">
        <f>'第3週 '!F5</f>
        <v>糙米飯</v>
      </c>
      <c r="E15" s="177" t="str">
        <f>'第3週 '!F7</f>
        <v>枸杞燉雞</v>
      </c>
      <c r="F15" s="177" t="str">
        <f>'第3週 '!F13</f>
        <v>金針菇炒蛋</v>
      </c>
      <c r="G15" s="177" t="str">
        <f>'第3週 '!F18</f>
        <v>時蔬青菜</v>
      </c>
      <c r="H15" s="177">
        <f>'第3週 '!F23</f>
        <v>0</v>
      </c>
      <c r="I15" s="177" t="str">
        <f>'第3週 '!F28</f>
        <v>南瓜濃湯</v>
      </c>
      <c r="J15" s="177">
        <f>'第3週 '!G33</f>
        <v>0</v>
      </c>
    </row>
    <row r="16" spans="1:10" x14ac:dyDescent="0.25">
      <c r="A16" s="422"/>
      <c r="B16" s="179">
        <v>44636</v>
      </c>
      <c r="C16" s="178" t="s">
        <v>287</v>
      </c>
      <c r="D16" s="177" t="str">
        <f>'第3週 '!J5</f>
        <v>米食</v>
      </c>
      <c r="E16" s="177" t="str">
        <f>'第3週 '!J7</f>
        <v>油飯</v>
      </c>
      <c r="F16" s="192" t="str">
        <f>'第3週 '!J13</f>
        <v>芋頭包</v>
      </c>
      <c r="G16" s="177" t="str">
        <f>'第3週 '!J18</f>
        <v>時蔬青菜</v>
      </c>
      <c r="H16" s="193">
        <f>'第3週 '!J22</f>
        <v>0</v>
      </c>
      <c r="I16" s="177" t="str">
        <f>'第3週 '!J28</f>
        <v>山藥排骨湯</v>
      </c>
      <c r="J16" s="177" t="str">
        <f>'第3週 '!K33</f>
        <v>水果</v>
      </c>
    </row>
    <row r="17" spans="1:10" x14ac:dyDescent="0.25">
      <c r="A17" s="422"/>
      <c r="B17" s="179">
        <v>44637</v>
      </c>
      <c r="C17" s="178" t="s">
        <v>300</v>
      </c>
      <c r="D17" s="194" t="str">
        <f>'第3週 '!N5</f>
        <v>白米飯</v>
      </c>
      <c r="E17" s="194" t="str">
        <f>'第3週 '!N7</f>
        <v>蒜香豬腳</v>
      </c>
      <c r="F17" s="194" t="str">
        <f>'第3週 '!N13</f>
        <v>炒雙花</v>
      </c>
      <c r="G17" s="194" t="str">
        <f>'第3週 '!N18</f>
        <v>時蔬青菜</v>
      </c>
      <c r="H17" s="196">
        <f>'第3週 '!N2</f>
        <v>0</v>
      </c>
      <c r="I17" s="194" t="str">
        <f>'第3週 '!N28</f>
        <v>筍絲香菇湯</v>
      </c>
      <c r="J17" s="194" t="str">
        <f>'第3週 '!O34</f>
        <v>鮮奶</v>
      </c>
    </row>
    <row r="18" spans="1:10" x14ac:dyDescent="0.25">
      <c r="A18" s="423"/>
      <c r="B18" s="179">
        <v>44638</v>
      </c>
      <c r="C18" s="178" t="s">
        <v>301</v>
      </c>
      <c r="D18" s="194" t="str">
        <f>'第3週 '!R5</f>
        <v>糙米飯</v>
      </c>
      <c r="E18" s="194" t="str">
        <f>'第3週 '!R7</f>
        <v>滷雞翅</v>
      </c>
      <c r="F18" s="194" t="str">
        <f>'第3週 '!R13</f>
        <v>銀芽炒黑輪</v>
      </c>
      <c r="G18" s="194" t="str">
        <f>'第3週 '!R18</f>
        <v>時蔬青菜</v>
      </c>
      <c r="H18" s="196">
        <f>'第3週 '!R23</f>
        <v>0</v>
      </c>
      <c r="I18" s="194" t="str">
        <f>'第3週 '!R28</f>
        <v>紅豆紫米湯</v>
      </c>
      <c r="J18" s="196">
        <f>'第3週 '!S33</f>
        <v>0</v>
      </c>
    </row>
    <row r="19" spans="1:10" x14ac:dyDescent="0.25">
      <c r="A19" s="421" t="s">
        <v>305</v>
      </c>
      <c r="B19" s="179">
        <v>44639</v>
      </c>
      <c r="C19" s="178" t="s">
        <v>403</v>
      </c>
      <c r="D19" s="194" t="e">
        <f>#REF!</f>
        <v>#REF!</v>
      </c>
      <c r="E19" s="194" t="e">
        <f>#REF!</f>
        <v>#REF!</v>
      </c>
      <c r="F19" s="194" t="e">
        <f>#REF!</f>
        <v>#REF!</v>
      </c>
      <c r="G19" s="194" t="e">
        <f>#REF!</f>
        <v>#REF!</v>
      </c>
      <c r="H19" s="196">
        <f>第4週!B22</f>
        <v>0</v>
      </c>
      <c r="I19" s="194" t="e">
        <f>#REF!</f>
        <v>#REF!</v>
      </c>
      <c r="J19" s="196">
        <f>第4週!C32</f>
        <v>0</v>
      </c>
    </row>
    <row r="20" spans="1:10" x14ac:dyDescent="0.25">
      <c r="A20" s="422"/>
      <c r="B20" s="179">
        <v>44642</v>
      </c>
      <c r="C20" s="178" t="s">
        <v>299</v>
      </c>
      <c r="D20" s="194" t="str">
        <f>第4週!F5</f>
        <v>糙米飯</v>
      </c>
      <c r="E20" s="194" t="str">
        <f>第4週!F7</f>
        <v>蒜頭雞</v>
      </c>
      <c r="F20" s="194" t="str">
        <f>第4週!F12</f>
        <v>家常豆腐</v>
      </c>
      <c r="G20" s="194" t="str">
        <f>第4週!F17</f>
        <v>時蔬青菜</v>
      </c>
      <c r="H20" s="196">
        <f>第4週!F22</f>
        <v>0</v>
      </c>
      <c r="I20" s="194" t="str">
        <f>第4週!F27</f>
        <v>玉米大骨湯</v>
      </c>
      <c r="J20" s="196">
        <f>第4週!G32</f>
        <v>0</v>
      </c>
    </row>
    <row r="21" spans="1:10" x14ac:dyDescent="0.25">
      <c r="A21" s="422"/>
      <c r="B21" s="179">
        <v>44643</v>
      </c>
      <c r="C21" s="178" t="s">
        <v>287</v>
      </c>
      <c r="D21" s="194" t="str">
        <f>第4週!J5</f>
        <v>米食</v>
      </c>
      <c r="E21" s="194" t="str">
        <f>第4週!J7</f>
        <v>皮蛋瘦肉粥</v>
      </c>
      <c r="F21" s="197" t="str">
        <f>第4週!J12</f>
        <v>小饅頭</v>
      </c>
      <c r="G21" s="194">
        <f>第4週!K17</f>
        <v>0</v>
      </c>
      <c r="H21" s="196">
        <f>第4週!J22</f>
        <v>0</v>
      </c>
      <c r="I21" s="194" t="str">
        <f>第4週!J27</f>
        <v>冬瓜排骨湯</v>
      </c>
      <c r="J21" s="194" t="str">
        <f>第4週!K32</f>
        <v>水果</v>
      </c>
    </row>
    <row r="22" spans="1:10" x14ac:dyDescent="0.25">
      <c r="A22" s="422"/>
      <c r="B22" s="179">
        <v>44644</v>
      </c>
      <c r="C22" s="178" t="s">
        <v>300</v>
      </c>
      <c r="D22" s="194" t="str">
        <f>第4週!N5</f>
        <v>白米飯</v>
      </c>
      <c r="E22" s="194" t="str">
        <f>第4週!N7</f>
        <v>麻油豬肉片</v>
      </c>
      <c r="F22" s="194" t="str">
        <f>第4週!N12</f>
        <v>開陽白菜</v>
      </c>
      <c r="G22" s="194" t="str">
        <f>第4週!N17</f>
        <v>時蔬青菜</v>
      </c>
      <c r="H22" s="196">
        <f>第4週!N22</f>
        <v>0</v>
      </c>
      <c r="I22" s="194" t="str">
        <f>第4週!N27</f>
        <v>四神湯</v>
      </c>
      <c r="J22" s="196">
        <f>第4週!O32</f>
        <v>0</v>
      </c>
    </row>
    <row r="23" spans="1:10" x14ac:dyDescent="0.25">
      <c r="A23" s="423"/>
      <c r="B23" s="179">
        <v>44645</v>
      </c>
      <c r="C23" s="178" t="s">
        <v>301</v>
      </c>
      <c r="D23" s="194" t="str">
        <f>第4週!R5</f>
        <v>糙米飯</v>
      </c>
      <c r="E23" s="194" t="str">
        <f>第4週!R7</f>
        <v>醬爆豬柳</v>
      </c>
      <c r="F23" s="194" t="str">
        <f>第4週!R12</f>
        <v>毛豆炒蛋</v>
      </c>
      <c r="G23" s="194" t="str">
        <f>第4週!R17</f>
        <v>時蔬青菜</v>
      </c>
      <c r="H23" s="196">
        <f>第5週!R22</f>
        <v>0</v>
      </c>
      <c r="I23" s="194" t="str">
        <f>第4週!R27</f>
        <v>白蘿蔔魚丸湯</v>
      </c>
      <c r="J23" s="196">
        <f>第4週!S32</f>
        <v>0</v>
      </c>
    </row>
    <row r="24" spans="1:10" x14ac:dyDescent="0.25">
      <c r="A24" s="421" t="s">
        <v>306</v>
      </c>
      <c r="B24" s="179">
        <v>44648</v>
      </c>
      <c r="C24" s="178" t="s">
        <v>286</v>
      </c>
      <c r="D24" s="194" t="str">
        <f>第5週!B5</f>
        <v>白米飯</v>
      </c>
      <c r="E24" s="194" t="str">
        <f>第5週!B7</f>
        <v>咕咾肉</v>
      </c>
      <c r="F24" s="194" t="str">
        <f>第5週!B12</f>
        <v>燴大黃瓜</v>
      </c>
      <c r="G24" s="194" t="str">
        <f>第5週!B17</f>
        <v>時蔬青菜</v>
      </c>
      <c r="H24" s="196">
        <f>第5週!B22</f>
        <v>0</v>
      </c>
      <c r="I24" s="194" t="str">
        <f>第5週!B27</f>
        <v>筍絲香菇湯</v>
      </c>
      <c r="J24" s="196">
        <f>第5週!C32</f>
        <v>0</v>
      </c>
    </row>
    <row r="25" spans="1:10" x14ac:dyDescent="0.25">
      <c r="A25" s="422"/>
      <c r="B25" s="179">
        <v>44649</v>
      </c>
      <c r="C25" s="178" t="s">
        <v>299</v>
      </c>
      <c r="D25" s="194" t="str">
        <f>第5週!F5</f>
        <v>糙米飯</v>
      </c>
      <c r="E25" s="194" t="str">
        <f>第5週!F7</f>
        <v>義式燒雞</v>
      </c>
      <c r="F25" s="194" t="str">
        <f>第5週!F12</f>
        <v>彩椒杏鮑菇</v>
      </c>
      <c r="G25" s="194" t="str">
        <f>第5週!F17</f>
        <v>時蔬青菜</v>
      </c>
      <c r="H25" s="196">
        <f>第5週!F22</f>
        <v>0</v>
      </c>
      <c r="I25" s="194" t="str">
        <f>第5週!F27</f>
        <v>白菜魚丸湯</v>
      </c>
      <c r="J25" s="196">
        <f>第5週!G32</f>
        <v>0</v>
      </c>
    </row>
    <row r="26" spans="1:10" x14ac:dyDescent="0.25">
      <c r="A26" s="422"/>
      <c r="B26" s="179">
        <v>44650</v>
      </c>
      <c r="C26" s="178" t="s">
        <v>287</v>
      </c>
      <c r="D26" s="194">
        <f>第5週!J5</f>
        <v>0</v>
      </c>
      <c r="E26" s="194">
        <f>第5週!J7</f>
        <v>0</v>
      </c>
      <c r="F26" s="197">
        <f>第5週!J12</f>
        <v>0</v>
      </c>
      <c r="G26" s="194">
        <f>第5週!K17</f>
        <v>0</v>
      </c>
      <c r="H26" s="196">
        <f>第5週!J22</f>
        <v>0</v>
      </c>
      <c r="I26" s="194">
        <f>第5週!J27</f>
        <v>0</v>
      </c>
      <c r="J26" s="194">
        <f>第5週!K32</f>
        <v>0</v>
      </c>
    </row>
    <row r="27" spans="1:10" x14ac:dyDescent="0.25">
      <c r="A27" s="422"/>
      <c r="B27" s="179">
        <v>44651</v>
      </c>
      <c r="C27" s="178" t="s">
        <v>300</v>
      </c>
      <c r="D27" s="194">
        <f>第5週!N5</f>
        <v>0</v>
      </c>
      <c r="E27" s="194">
        <f>第5週!N7</f>
        <v>0</v>
      </c>
      <c r="F27" s="194">
        <f>第5週!N12</f>
        <v>0</v>
      </c>
      <c r="G27" s="194">
        <f>第5週!N17</f>
        <v>0</v>
      </c>
      <c r="H27" s="196">
        <f>第5週!N22</f>
        <v>0</v>
      </c>
      <c r="I27" s="194">
        <f>第5週!N27</f>
        <v>0</v>
      </c>
      <c r="J27" s="196">
        <f>第5週!O32</f>
        <v>0</v>
      </c>
    </row>
    <row r="28" spans="1:10" x14ac:dyDescent="0.25">
      <c r="A28" s="423"/>
      <c r="B28" s="178"/>
      <c r="C28" s="178" t="s">
        <v>301</v>
      </c>
      <c r="D28" s="194"/>
      <c r="E28" s="194"/>
      <c r="F28" s="194"/>
      <c r="G28" s="194"/>
      <c r="H28" s="196"/>
      <c r="I28" s="194"/>
      <c r="J28" s="196"/>
    </row>
    <row r="29" spans="1:10" x14ac:dyDescent="0.25">
      <c r="D29" s="195"/>
      <c r="E29" s="195"/>
      <c r="F29" s="195"/>
      <c r="G29" s="195"/>
      <c r="H29" s="195"/>
      <c r="I29" s="195"/>
      <c r="J29" s="195"/>
    </row>
    <row r="30" spans="1:10" x14ac:dyDescent="0.25">
      <c r="D30" s="195"/>
      <c r="E30" s="195"/>
      <c r="F30" s="195"/>
      <c r="G30" s="195"/>
      <c r="H30" s="195"/>
      <c r="I30" s="195"/>
      <c r="J30" s="195"/>
    </row>
  </sheetData>
  <mergeCells count="5">
    <mergeCell ref="A3:A8"/>
    <mergeCell ref="A9:A13"/>
    <mergeCell ref="A14:A18"/>
    <mergeCell ref="A19:A23"/>
    <mergeCell ref="A24:A28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第1週</vt:lpstr>
      <vt:lpstr>第2週 </vt:lpstr>
      <vt:lpstr>第3週 </vt:lpstr>
      <vt:lpstr>第4週</vt:lpstr>
      <vt:lpstr>第5週</vt:lpstr>
      <vt:lpstr>工作表1</vt:lpstr>
      <vt:lpstr>工作表2</vt:lpstr>
      <vt:lpstr>Sheet1</vt:lpstr>
      <vt:lpstr>Sheet2</vt:lpstr>
      <vt:lpstr>Sheet3</vt:lpstr>
    </vt:vector>
  </TitlesOfParts>
  <Company>e-kitchen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jeany</dc:creator>
  <cp:lastModifiedBy>user</cp:lastModifiedBy>
  <cp:lastPrinted>2022-04-21T14:39:06Z</cp:lastPrinted>
  <dcterms:created xsi:type="dcterms:W3CDTF">2005-05-16T01:42:21Z</dcterms:created>
  <dcterms:modified xsi:type="dcterms:W3CDTF">2022-04-25T01:20:10Z</dcterms:modified>
</cp:coreProperties>
</file>