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20" windowHeight="7610" activeTab="4"/>
  </bookViews>
  <sheets>
    <sheet name="第1週" sheetId="1" r:id="rId1"/>
    <sheet name="第2週 " sheetId="8" r:id="rId2"/>
    <sheet name="第3週 " sheetId="9" r:id="rId3"/>
    <sheet name="第4週" sheetId="10" r:id="rId4"/>
    <sheet name="第5週" sheetId="11" r:id="rId5"/>
    <sheet name="工作表1" sheetId="7" r:id="rId6"/>
    <sheet name="工作表2" sheetId="12" state="hidden" r:id="rId7"/>
    <sheet name="Sheet1" sheetId="4" state="hidden" r:id="rId8"/>
    <sheet name="Sheet2" sheetId="5" state="hidden" r:id="rId9"/>
    <sheet name="Sheet3" sheetId="6" state="hidden" r:id="rId10"/>
  </sheets>
  <calcPr calcId="125725"/>
</workbook>
</file>

<file path=xl/calcChain.xml><?xml version="1.0" encoding="utf-8"?>
<calcChain xmlns="http://schemas.openxmlformats.org/spreadsheetml/2006/main">
  <c r="T13" i="8"/>
  <c r="T14"/>
  <c r="T15"/>
  <c r="T12"/>
  <c r="T27"/>
  <c r="P32" i="10"/>
  <c r="H18"/>
  <c r="D29"/>
  <c r="T27"/>
  <c r="T26"/>
  <c r="T19"/>
  <c r="T16"/>
  <c r="T15"/>
  <c r="T14"/>
  <c r="T10"/>
  <c r="T9"/>
  <c r="T8"/>
  <c r="T7"/>
  <c r="T5"/>
  <c r="P29"/>
  <c r="P28"/>
  <c r="P27"/>
  <c r="P26"/>
  <c r="P19"/>
  <c r="P18"/>
  <c r="P17"/>
  <c r="P16"/>
  <c r="P15"/>
  <c r="P14"/>
  <c r="P10"/>
  <c r="P9"/>
  <c r="P8"/>
  <c r="P7"/>
  <c r="P6"/>
  <c r="P5"/>
  <c r="L29"/>
  <c r="L28"/>
  <c r="L27"/>
  <c r="L26"/>
  <c r="L14"/>
  <c r="L10"/>
  <c r="L9"/>
  <c r="L8"/>
  <c r="L7"/>
  <c r="L5"/>
  <c r="H29"/>
  <c r="H28"/>
  <c r="H27"/>
  <c r="H26"/>
  <c r="H19"/>
  <c r="H17"/>
  <c r="H16"/>
  <c r="H15"/>
  <c r="H14"/>
  <c r="H10"/>
  <c r="H9"/>
  <c r="H8"/>
  <c r="H7"/>
  <c r="H6"/>
  <c r="H5"/>
  <c r="D7"/>
  <c r="D8"/>
  <c r="D9"/>
  <c r="D10"/>
  <c r="D11"/>
  <c r="D12"/>
  <c r="D14"/>
  <c r="D15"/>
  <c r="D16"/>
  <c r="D17"/>
  <c r="D18"/>
  <c r="D19"/>
  <c r="D26"/>
  <c r="D27"/>
  <c r="D28"/>
  <c r="D5"/>
  <c r="T7" i="9"/>
  <c r="T8"/>
  <c r="T9"/>
  <c r="T12"/>
  <c r="T13"/>
  <c r="T17"/>
  <c r="T27"/>
  <c r="T28"/>
  <c r="T5"/>
  <c r="P28"/>
  <c r="P29"/>
  <c r="P30"/>
  <c r="P27"/>
  <c r="P13"/>
  <c r="P14"/>
  <c r="P15"/>
  <c r="P16"/>
  <c r="P17"/>
  <c r="P12"/>
  <c r="P6"/>
  <c r="P7"/>
  <c r="P8"/>
  <c r="P9"/>
  <c r="P10"/>
  <c r="P5"/>
  <c r="L17"/>
  <c r="L14"/>
  <c r="L13"/>
  <c r="L9"/>
  <c r="L10"/>
  <c r="L11"/>
  <c r="L12"/>
  <c r="L8"/>
  <c r="L7"/>
  <c r="L5"/>
  <c r="H29"/>
  <c r="H28"/>
  <c r="H27"/>
  <c r="H17"/>
  <c r="H14"/>
  <c r="H13"/>
  <c r="H12"/>
  <c r="H10"/>
  <c r="H9"/>
  <c r="H8"/>
  <c r="H7"/>
  <c r="H6"/>
  <c r="H5"/>
  <c r="D7"/>
  <c r="D8"/>
  <c r="D9"/>
  <c r="D12"/>
  <c r="D13"/>
  <c r="D14"/>
  <c r="D15"/>
  <c r="D16"/>
  <c r="D17"/>
  <c r="D27"/>
  <c r="D28"/>
  <c r="D29"/>
  <c r="D5"/>
  <c r="T17" i="8"/>
  <c r="T9"/>
  <c r="T8"/>
  <c r="T7"/>
  <c r="T5"/>
  <c r="P17"/>
  <c r="P15"/>
  <c r="P14"/>
  <c r="P13"/>
  <c r="P12"/>
  <c r="P10"/>
  <c r="P9"/>
  <c r="P8"/>
  <c r="P7"/>
  <c r="P6"/>
  <c r="P5"/>
  <c r="L12"/>
  <c r="L11"/>
  <c r="L10"/>
  <c r="L9"/>
  <c r="L8"/>
  <c r="L7"/>
  <c r="L5"/>
  <c r="H17"/>
  <c r="H16"/>
  <c r="H15"/>
  <c r="H14"/>
  <c r="H13"/>
  <c r="H12"/>
  <c r="H10"/>
  <c r="H9"/>
  <c r="H8"/>
  <c r="H7"/>
  <c r="H6"/>
  <c r="H5"/>
  <c r="D12"/>
  <c r="D13"/>
  <c r="D14"/>
  <c r="D17"/>
  <c r="D27"/>
  <c r="D28"/>
  <c r="D29"/>
  <c r="D30"/>
  <c r="D8"/>
  <c r="D9"/>
  <c r="D10"/>
  <c r="D7"/>
  <c r="D5"/>
  <c r="T29" i="1"/>
  <c r="T28"/>
  <c r="T14"/>
  <c r="T15"/>
  <c r="T16"/>
  <c r="T18"/>
  <c r="T13"/>
  <c r="T8"/>
  <c r="T9"/>
  <c r="T10"/>
  <c r="T11"/>
  <c r="T7"/>
  <c r="T5"/>
  <c r="P29"/>
  <c r="P30"/>
  <c r="P28"/>
  <c r="P18"/>
  <c r="P14"/>
  <c r="P15"/>
  <c r="P13"/>
  <c r="P6"/>
  <c r="P7"/>
  <c r="P8"/>
  <c r="P9"/>
  <c r="P5"/>
  <c r="L23"/>
  <c r="L8"/>
  <c r="L9"/>
  <c r="L10"/>
  <c r="L11"/>
  <c r="L12"/>
  <c r="L13"/>
  <c r="L14"/>
  <c r="L15"/>
  <c r="L16"/>
  <c r="L7"/>
  <c r="L5"/>
  <c r="H6"/>
  <c r="H7"/>
  <c r="H8"/>
  <c r="H9"/>
  <c r="H13"/>
  <c r="H14"/>
  <c r="H15"/>
  <c r="H16"/>
  <c r="H17"/>
  <c r="H18"/>
  <c r="H28"/>
  <c r="H29"/>
  <c r="H30"/>
  <c r="H31"/>
  <c r="H5"/>
  <c r="L34" i="8" l="1"/>
  <c r="T30"/>
  <c r="D11" i="11" l="1"/>
  <c r="D10"/>
  <c r="D9"/>
  <c r="D8"/>
  <c r="D7"/>
  <c r="L17" l="1"/>
  <c r="L30" i="10" l="1"/>
  <c r="K12" i="11"/>
  <c r="K14" i="10"/>
  <c r="K14" i="9"/>
  <c r="U35" i="8" l="1"/>
  <c r="U36"/>
  <c r="U37"/>
  <c r="U40"/>
  <c r="U41"/>
  <c r="T29"/>
  <c r="T28"/>
  <c r="H7" i="11"/>
  <c r="H8"/>
  <c r="H9"/>
  <c r="L29"/>
  <c r="L28"/>
  <c r="L27"/>
  <c r="L12"/>
  <c r="L11"/>
  <c r="L10"/>
  <c r="L9"/>
  <c r="L8"/>
  <c r="L7"/>
  <c r="L5"/>
  <c r="H30"/>
  <c r="H29"/>
  <c r="H28"/>
  <c r="H27"/>
  <c r="H17"/>
  <c r="H15"/>
  <c r="H14"/>
  <c r="H13"/>
  <c r="H12"/>
  <c r="H6"/>
  <c r="H5"/>
  <c r="D30"/>
  <c r="D29"/>
  <c r="D28"/>
  <c r="D27"/>
  <c r="D17"/>
  <c r="D16"/>
  <c r="D15"/>
  <c r="D14"/>
  <c r="D13"/>
  <c r="D12"/>
  <c r="D5"/>
  <c r="H30" i="9"/>
  <c r="P30" i="8"/>
  <c r="P29"/>
  <c r="P28"/>
  <c r="P27"/>
  <c r="L30"/>
  <c r="L29"/>
  <c r="L28"/>
  <c r="L27"/>
  <c r="H29"/>
  <c r="H28"/>
  <c r="H27"/>
  <c r="J3" i="11"/>
  <c r="K23" i="1"/>
  <c r="M35" i="11"/>
  <c r="M36"/>
  <c r="M37"/>
  <c r="M38"/>
  <c r="M40"/>
  <c r="M41"/>
  <c r="P31" i="8"/>
  <c r="P30" i="10"/>
  <c r="D3" i="12"/>
  <c r="E3"/>
  <c r="F3"/>
  <c r="G3"/>
  <c r="H3"/>
  <c r="I3"/>
  <c r="J3"/>
  <c r="D4"/>
  <c r="E4"/>
  <c r="F4"/>
  <c r="G4"/>
  <c r="H4"/>
  <c r="I4"/>
  <c r="J4"/>
  <c r="D5"/>
  <c r="E5"/>
  <c r="F5"/>
  <c r="G5"/>
  <c r="H5"/>
  <c r="I5"/>
  <c r="J5"/>
  <c r="D6"/>
  <c r="E6"/>
  <c r="F6"/>
  <c r="G6"/>
  <c r="H6"/>
  <c r="I6"/>
  <c r="J6"/>
  <c r="D7"/>
  <c r="E7"/>
  <c r="F7"/>
  <c r="G7"/>
  <c r="H7"/>
  <c r="I7"/>
  <c r="J7"/>
  <c r="D8"/>
  <c r="E8"/>
  <c r="F8"/>
  <c r="G8"/>
  <c r="H8"/>
  <c r="I8"/>
  <c r="J8"/>
  <c r="D9"/>
  <c r="E9"/>
  <c r="F9"/>
  <c r="G9"/>
  <c r="H9"/>
  <c r="I9"/>
  <c r="J9"/>
  <c r="D10"/>
  <c r="E10"/>
  <c r="F10"/>
  <c r="G10"/>
  <c r="H10"/>
  <c r="I10"/>
  <c r="J10"/>
  <c r="D11"/>
  <c r="E11"/>
  <c r="F11"/>
  <c r="G11"/>
  <c r="H11"/>
  <c r="I11"/>
  <c r="J11"/>
  <c r="D12"/>
  <c r="E12"/>
  <c r="F12"/>
  <c r="G12"/>
  <c r="H12"/>
  <c r="I12"/>
  <c r="J12"/>
  <c r="D13"/>
  <c r="E13"/>
  <c r="F13"/>
  <c r="G13"/>
  <c r="H13"/>
  <c r="I13"/>
  <c r="J13"/>
  <c r="D14"/>
  <c r="E14"/>
  <c r="F14"/>
  <c r="G14"/>
  <c r="H14"/>
  <c r="I14"/>
  <c r="J14"/>
  <c r="D15"/>
  <c r="E15"/>
  <c r="F15"/>
  <c r="G15"/>
  <c r="H15"/>
  <c r="I15"/>
  <c r="J15"/>
  <c r="D16"/>
  <c r="E16"/>
  <c r="F16"/>
  <c r="G16"/>
  <c r="H16"/>
  <c r="I16"/>
  <c r="J16"/>
  <c r="D17"/>
  <c r="E17"/>
  <c r="F17"/>
  <c r="G17"/>
  <c r="H17"/>
  <c r="I17"/>
  <c r="J17"/>
  <c r="D18"/>
  <c r="E18"/>
  <c r="F18"/>
  <c r="G18"/>
  <c r="H18"/>
  <c r="I18"/>
  <c r="J18"/>
  <c r="D19"/>
  <c r="E19"/>
  <c r="F19"/>
  <c r="G19"/>
  <c r="H19"/>
  <c r="I19"/>
  <c r="J19"/>
  <c r="D20"/>
  <c r="E20"/>
  <c r="F20"/>
  <c r="G20"/>
  <c r="H20"/>
  <c r="I20"/>
  <c r="J20"/>
  <c r="D21"/>
  <c r="E21"/>
  <c r="F21"/>
  <c r="G21"/>
  <c r="H21"/>
  <c r="I21"/>
  <c r="J21"/>
  <c r="D22"/>
  <c r="E22"/>
  <c r="F22"/>
  <c r="G22"/>
  <c r="H22"/>
  <c r="I22"/>
  <c r="J22"/>
  <c r="D23"/>
  <c r="E23"/>
  <c r="F23"/>
  <c r="G23"/>
  <c r="H23"/>
  <c r="I23"/>
  <c r="J23"/>
  <c r="D24"/>
  <c r="E24"/>
  <c r="F24"/>
  <c r="G24"/>
  <c r="H24"/>
  <c r="I24"/>
  <c r="J24"/>
  <c r="D25"/>
  <c r="E25"/>
  <c r="F25"/>
  <c r="G25"/>
  <c r="H25"/>
  <c r="I25"/>
  <c r="J25"/>
  <c r="D26"/>
  <c r="E26"/>
  <c r="F26"/>
  <c r="G26"/>
  <c r="H26"/>
  <c r="I26"/>
  <c r="J26"/>
  <c r="D27"/>
  <c r="E27"/>
  <c r="F27"/>
  <c r="G27"/>
  <c r="H27"/>
  <c r="I27"/>
  <c r="J27"/>
  <c r="M38" i="9"/>
  <c r="M41"/>
  <c r="E39" i="10"/>
  <c r="E36"/>
  <c r="E35"/>
  <c r="E40" s="1"/>
  <c r="E34"/>
  <c r="Q39" i="9"/>
  <c r="M40"/>
  <c r="M37"/>
  <c r="M36"/>
  <c r="M35"/>
  <c r="M37" i="10"/>
  <c r="M39" i="8"/>
  <c r="I40" i="11"/>
  <c r="I37"/>
  <c r="I36"/>
  <c r="I35"/>
  <c r="E40"/>
  <c r="E37"/>
  <c r="E36"/>
  <c r="E41"/>
  <c r="E35"/>
  <c r="U39" i="10"/>
  <c r="U36"/>
  <c r="U35"/>
  <c r="U34"/>
  <c r="Q39"/>
  <c r="Q36"/>
  <c r="Q34"/>
  <c r="Q35"/>
  <c r="M34"/>
  <c r="M35"/>
  <c r="M36"/>
  <c r="M39"/>
  <c r="I39"/>
  <c r="I36"/>
  <c r="I35"/>
  <c r="I34"/>
  <c r="U40" i="9"/>
  <c r="U37"/>
  <c r="U36"/>
  <c r="U35"/>
  <c r="U41"/>
  <c r="Q40"/>
  <c r="Q37"/>
  <c r="Q36"/>
  <c r="Q35"/>
  <c r="Q41"/>
  <c r="I40"/>
  <c r="I37"/>
  <c r="I36"/>
  <c r="I35"/>
  <c r="I41"/>
  <c r="E40"/>
  <c r="E37"/>
  <c r="E36"/>
  <c r="E35"/>
  <c r="E41"/>
  <c r="Q41" i="8"/>
  <c r="Q38"/>
  <c r="Q37"/>
  <c r="Q36"/>
  <c r="Q42"/>
  <c r="M41"/>
  <c r="M38"/>
  <c r="M37"/>
  <c r="M36"/>
  <c r="M42"/>
  <c r="I41"/>
  <c r="I38"/>
  <c r="I37"/>
  <c r="I36"/>
  <c r="E41"/>
  <c r="E38"/>
  <c r="E37"/>
  <c r="E36"/>
  <c r="E42"/>
  <c r="M39" i="1"/>
  <c r="U41"/>
  <c r="U38"/>
  <c r="U37"/>
  <c r="U42"/>
  <c r="U36"/>
  <c r="Q41"/>
  <c r="Q38"/>
  <c r="Q37"/>
  <c r="Q36"/>
  <c r="M41"/>
  <c r="M38"/>
  <c r="M37"/>
  <c r="M42"/>
  <c r="M36"/>
  <c r="I38"/>
  <c r="I37"/>
  <c r="I41"/>
  <c r="I36"/>
  <c r="I42"/>
  <c r="I41" i="11"/>
  <c r="I42" i="8"/>
  <c r="Q42" i="1"/>
  <c r="F3" i="11"/>
  <c r="B3"/>
  <c r="R3" i="10"/>
  <c r="N3"/>
  <c r="J3"/>
  <c r="F3"/>
  <c r="B3"/>
  <c r="R3" i="9"/>
  <c r="N3"/>
  <c r="J3"/>
  <c r="F3"/>
  <c r="B3"/>
  <c r="R3" i="8"/>
  <c r="N3"/>
  <c r="J3"/>
  <c r="F3"/>
  <c r="B3"/>
  <c r="R3" i="1"/>
  <c r="N3"/>
  <c r="J3"/>
  <c r="F3"/>
  <c r="S2" i="11"/>
  <c r="S2" i="10"/>
  <c r="S2" i="9"/>
  <c r="S2" i="8"/>
  <c r="S2" i="1"/>
  <c r="L1" i="11"/>
  <c r="L1" i="10"/>
  <c r="L1" i="9"/>
  <c r="L1" i="8"/>
  <c r="P2" i="11"/>
  <c r="L2"/>
  <c r="A2"/>
  <c r="A1"/>
  <c r="P2" i="10"/>
  <c r="L2"/>
  <c r="A2"/>
  <c r="A1"/>
  <c r="P2" i="9"/>
  <c r="L2"/>
  <c r="A2"/>
  <c r="A1"/>
  <c r="P2" i="8"/>
  <c r="L2"/>
  <c r="A2"/>
  <c r="A1"/>
  <c r="P2" i="1"/>
  <c r="L2"/>
  <c r="A2"/>
  <c r="L1"/>
  <c r="A1"/>
  <c r="U40" i="10"/>
  <c r="M40" l="1"/>
  <c r="Q40"/>
  <c r="I40"/>
</calcChain>
</file>

<file path=xl/sharedStrings.xml><?xml version="1.0" encoding="utf-8"?>
<sst xmlns="http://schemas.openxmlformats.org/spreadsheetml/2006/main" count="1226" uniqueCount="580">
  <si>
    <t>主食</t>
    <phoneticPr fontId="1" type="noConversion"/>
  </si>
  <si>
    <t>湯</t>
    <phoneticPr fontId="1" type="noConversion"/>
  </si>
  <si>
    <t>日期</t>
    <phoneticPr fontId="1" type="noConversion"/>
  </si>
  <si>
    <t>項目</t>
    <phoneticPr fontId="1" type="noConversion"/>
  </si>
  <si>
    <t>副 食二</t>
    <phoneticPr fontId="1" type="noConversion"/>
  </si>
  <si>
    <t>其他</t>
    <phoneticPr fontId="1" type="noConversion"/>
  </si>
  <si>
    <t>食譜設計</t>
    <phoneticPr fontId="1" type="noConversion"/>
  </si>
  <si>
    <t>校長</t>
    <phoneticPr fontId="1" type="noConversion"/>
  </si>
  <si>
    <t>水果</t>
    <phoneticPr fontId="1" type="noConversion"/>
  </si>
  <si>
    <t>副 食四</t>
    <phoneticPr fontId="1" type="noConversion"/>
  </si>
  <si>
    <t>其他</t>
  </si>
  <si>
    <t>營養供應比例</t>
    <phoneticPr fontId="1" type="noConversion"/>
  </si>
  <si>
    <t>年級</t>
    <phoneticPr fontId="1" type="noConversion"/>
  </si>
  <si>
    <t>＊午餐小叮嚀：</t>
    <phoneticPr fontId="1" type="noConversion"/>
  </si>
  <si>
    <t>副 食三</t>
    <phoneticPr fontId="1" type="noConversion"/>
  </si>
  <si>
    <t>時蔬青菜</t>
    <phoneticPr fontId="1" type="noConversion"/>
  </si>
  <si>
    <t>副食三青菜每週不可供應重覆品項</t>
    <phoneticPr fontId="1" type="noConversion"/>
  </si>
  <si>
    <t>(範例:地瓜葉、青江菜、菠菜、綠花椰菜、油菜)</t>
    <phoneticPr fontId="1" type="noConversion"/>
  </si>
  <si>
    <t>(範例:高麗菜、大白菜、小白菜、白花椰菜)</t>
    <phoneticPr fontId="1" type="noConversion"/>
  </si>
  <si>
    <t>(範例:高麗菜、大白菜、小白菜)</t>
    <phoneticPr fontId="1" type="noConversion"/>
  </si>
  <si>
    <t>＊請午餐執行秘書於學期期間每月20日前，將下個月菜單送至學校及視導區營養師處，進行菜單審查。</t>
    <phoneticPr fontId="1" type="noConversion"/>
  </si>
  <si>
    <t>執行秘書</t>
    <phoneticPr fontId="1" type="noConversion"/>
  </si>
  <si>
    <t>乳品類(份)</t>
    <phoneticPr fontId="1" type="noConversion"/>
  </si>
  <si>
    <t>食材</t>
    <phoneticPr fontId="1" type="noConversion"/>
  </si>
  <si>
    <t>油脂與堅果種子類(份)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</si>
  <si>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</si>
  <si>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</si>
  <si>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</si>
  <si>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</si>
  <si>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</si>
  <si>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學校採購量(kg)</t>
    <phoneticPr fontId="1" type="noConversion"/>
  </si>
  <si>
    <t>學校採購量(kg)</t>
    <phoneticPr fontId="1" type="noConversion"/>
  </si>
  <si>
    <t>副 食一</t>
    <phoneticPr fontId="1" type="noConversion"/>
  </si>
  <si>
    <t>蔬菜類(份)</t>
    <phoneticPr fontId="1" type="noConversion"/>
  </si>
  <si>
    <t>蔬菜類(份)</t>
    <phoneticPr fontId="1" type="noConversion"/>
  </si>
  <si>
    <t>水果類(份)</t>
    <phoneticPr fontId="1" type="noConversion"/>
  </si>
  <si>
    <t>水果類(份)</t>
    <phoneticPr fontId="1" type="noConversion"/>
  </si>
  <si>
    <t>熱量(大卡)</t>
    <phoneticPr fontId="1" type="noConversion"/>
  </si>
  <si>
    <t>熱量(大卡)</t>
    <phoneticPr fontId="1" type="noConversion"/>
  </si>
  <si>
    <t>每人(g)</t>
    <phoneticPr fontId="1" type="noConversion"/>
  </si>
  <si>
    <t>蔬菜類(份)</t>
    <phoneticPr fontId="1" type="noConversion"/>
  </si>
  <si>
    <t>水果類(份)</t>
    <phoneticPr fontId="1" type="noConversion"/>
  </si>
  <si>
    <t>熱量(大卡)</t>
    <phoneticPr fontId="1" type="noConversion"/>
  </si>
  <si>
    <t>食材供應商：西台餐廳</t>
    <phoneticPr fontId="1" type="noConversion"/>
  </si>
  <si>
    <t>電話：08-7792135</t>
    <phoneticPr fontId="1" type="noConversion"/>
  </si>
  <si>
    <t>本校/園一律使用國產豬、牛肉食材</t>
    <phoneticPr fontId="1" type="noConversion"/>
  </si>
  <si>
    <t>(修訂)</t>
    <phoneticPr fontId="1" type="noConversion"/>
  </si>
  <si>
    <t>附餐</t>
    <phoneticPr fontId="1" type="noConversion"/>
  </si>
  <si>
    <t>菜名/烹調法</t>
    <phoneticPr fontId="1" type="noConversion"/>
  </si>
  <si>
    <t>全榖雜糧類(份)</t>
    <phoneticPr fontId="1" type="noConversion"/>
  </si>
  <si>
    <t>全榖雜糧類(份)</t>
    <phoneticPr fontId="1" type="noConversion"/>
  </si>
  <si>
    <t>全榖雜糧類(份)</t>
    <phoneticPr fontId="1" type="noConversion"/>
  </si>
  <si>
    <t>全榖雜糧類(份)</t>
    <phoneticPr fontId="1" type="noConversion"/>
  </si>
  <si>
    <t>豆魚蛋肉類(份)</t>
    <phoneticPr fontId="1" type="noConversion"/>
  </si>
  <si>
    <t>豆魚蛋肉類(份)</t>
    <phoneticPr fontId="1" type="noConversion"/>
  </si>
  <si>
    <t>豆魚蛋肉類(份)</t>
    <phoneticPr fontId="1" type="noConversion"/>
  </si>
  <si>
    <t>豆魚蛋肉類(份)</t>
    <phoneticPr fontId="1" type="noConversion"/>
  </si>
  <si>
    <t>5</t>
    <phoneticPr fontId="1" type="noConversion"/>
  </si>
  <si>
    <t>修訂</t>
    <phoneticPr fontId="1" type="noConversion"/>
  </si>
  <si>
    <t>白米飯</t>
    <phoneticPr fontId="1" type="noConversion"/>
  </si>
  <si>
    <t>白米</t>
    <phoneticPr fontId="1" type="noConversion"/>
  </si>
  <si>
    <t>12</t>
    <phoneticPr fontId="1" type="noConversion"/>
  </si>
  <si>
    <t>蒜仁</t>
    <phoneticPr fontId="1" type="noConversion"/>
  </si>
  <si>
    <t>6</t>
    <phoneticPr fontId="1" type="noConversion"/>
  </si>
  <si>
    <t>高麗菜</t>
    <phoneticPr fontId="1" type="noConversion"/>
  </si>
  <si>
    <t>10</t>
    <phoneticPr fontId="1" type="noConversion"/>
  </si>
  <si>
    <t>15</t>
    <phoneticPr fontId="1" type="noConversion"/>
  </si>
  <si>
    <t>紫菜蛋花湯</t>
    <phoneticPr fontId="1" type="noConversion"/>
  </si>
  <si>
    <t>其他</t>
    <phoneticPr fontId="1" type="noConversion"/>
  </si>
  <si>
    <t>水果</t>
    <phoneticPr fontId="1" type="noConversion"/>
  </si>
  <si>
    <t>附餐</t>
    <phoneticPr fontId="1" type="noConversion"/>
  </si>
  <si>
    <t>6</t>
    <phoneticPr fontId="1" type="noConversion"/>
  </si>
  <si>
    <t>1.2</t>
    <phoneticPr fontId="1" type="noConversion"/>
  </si>
  <si>
    <t>0.6</t>
    <phoneticPr fontId="1" type="noConversion"/>
  </si>
  <si>
    <t>排骨</t>
    <phoneticPr fontId="1" type="noConversion"/>
  </si>
  <si>
    <t>10</t>
    <phoneticPr fontId="1" type="noConversion"/>
  </si>
  <si>
    <t>魚丸</t>
    <phoneticPr fontId="1" type="noConversion"/>
  </si>
  <si>
    <t>18</t>
    <phoneticPr fontId="1" type="noConversion"/>
  </si>
  <si>
    <t>20</t>
    <phoneticPr fontId="1" type="noConversion"/>
  </si>
  <si>
    <t>白蘿蔔</t>
    <phoneticPr fontId="1" type="noConversion"/>
  </si>
  <si>
    <t>白蘿蔔魚丸湯</t>
    <phoneticPr fontId="1" type="noConversion"/>
  </si>
  <si>
    <t>25</t>
    <phoneticPr fontId="1" type="noConversion"/>
  </si>
  <si>
    <t>湯</t>
    <phoneticPr fontId="1" type="noConversion"/>
  </si>
  <si>
    <t>3</t>
    <phoneticPr fontId="1" type="noConversion"/>
  </si>
  <si>
    <t>肉絲</t>
  </si>
  <si>
    <t>10</t>
    <phoneticPr fontId="1" type="noConversion"/>
  </si>
  <si>
    <t>鮮香菇</t>
  </si>
  <si>
    <t>0.9</t>
    <phoneticPr fontId="1" type="noConversion"/>
  </si>
  <si>
    <t>蒜仁</t>
    <phoneticPr fontId="1" type="noConversion"/>
  </si>
  <si>
    <t>紅蘿蔔</t>
  </si>
  <si>
    <t>3</t>
    <phoneticPr fontId="1" type="noConversion"/>
  </si>
  <si>
    <t>紅蘿蔔</t>
    <phoneticPr fontId="1" type="noConversion"/>
  </si>
  <si>
    <t>40</t>
    <phoneticPr fontId="1" type="noConversion"/>
  </si>
  <si>
    <t>大白菜</t>
  </si>
  <si>
    <t>30</t>
    <phoneticPr fontId="1" type="noConversion"/>
  </si>
  <si>
    <t>蝦米</t>
  </si>
  <si>
    <t>玉米</t>
    <phoneticPr fontId="1" type="noConversion"/>
  </si>
  <si>
    <t>副 食二</t>
    <phoneticPr fontId="1" type="noConversion"/>
  </si>
  <si>
    <t>蒜頭</t>
    <phoneticPr fontId="1" type="noConversion"/>
  </si>
  <si>
    <t>20</t>
    <phoneticPr fontId="1" type="noConversion"/>
  </si>
  <si>
    <t>55</t>
    <phoneticPr fontId="1" type="noConversion"/>
  </si>
  <si>
    <t>雞腿肉</t>
    <phoneticPr fontId="1" type="noConversion"/>
  </si>
  <si>
    <t>蒜頭雞</t>
    <phoneticPr fontId="1" type="noConversion"/>
  </si>
  <si>
    <t>豬肉絲</t>
    <phoneticPr fontId="1" type="noConversion"/>
  </si>
  <si>
    <t>副 食一</t>
    <phoneticPr fontId="1" type="noConversion"/>
  </si>
  <si>
    <t>糙米飯</t>
    <phoneticPr fontId="1" type="noConversion"/>
  </si>
  <si>
    <t>白米</t>
    <phoneticPr fontId="1" type="noConversion"/>
  </si>
  <si>
    <t>白米飯</t>
    <phoneticPr fontId="1" type="noConversion"/>
  </si>
  <si>
    <t>糙米飯</t>
    <phoneticPr fontId="1" type="noConversion"/>
  </si>
  <si>
    <t>主食</t>
    <phoneticPr fontId="1" type="noConversion"/>
  </si>
  <si>
    <t>其他</t>
    <phoneticPr fontId="1" type="noConversion"/>
  </si>
  <si>
    <t>水果</t>
    <phoneticPr fontId="1" type="noConversion"/>
  </si>
  <si>
    <t>附餐</t>
    <phoneticPr fontId="1" type="noConversion"/>
  </si>
  <si>
    <t>5</t>
    <phoneticPr fontId="1" type="noConversion"/>
  </si>
  <si>
    <t>肉絲</t>
    <phoneticPr fontId="1" type="noConversion"/>
  </si>
  <si>
    <t>大骨</t>
    <phoneticPr fontId="1" type="noConversion"/>
  </si>
  <si>
    <t>生香菇</t>
    <phoneticPr fontId="1" type="noConversion"/>
  </si>
  <si>
    <t>筍絲</t>
    <phoneticPr fontId="1" type="noConversion"/>
  </si>
  <si>
    <t>筍絲香菇湯</t>
    <phoneticPr fontId="1" type="noConversion"/>
  </si>
  <si>
    <t>湯</t>
    <phoneticPr fontId="1" type="noConversion"/>
  </si>
  <si>
    <t>0.6</t>
    <phoneticPr fontId="1" type="noConversion"/>
  </si>
  <si>
    <t>副 食二</t>
    <phoneticPr fontId="1" type="noConversion"/>
  </si>
  <si>
    <t>9</t>
    <phoneticPr fontId="1" type="noConversion"/>
  </si>
  <si>
    <t>豬絞肉</t>
    <phoneticPr fontId="1" type="noConversion"/>
  </si>
  <si>
    <t>副 食一</t>
    <phoneticPr fontId="1" type="noConversion"/>
  </si>
  <si>
    <t>主食</t>
    <phoneticPr fontId="1" type="noConversion"/>
  </si>
  <si>
    <t>6</t>
    <phoneticPr fontId="1" type="noConversion"/>
  </si>
  <si>
    <t>豆腐</t>
    <phoneticPr fontId="1" type="noConversion"/>
  </si>
  <si>
    <t>金針菇</t>
    <phoneticPr fontId="1" type="noConversion"/>
  </si>
  <si>
    <t>味噌</t>
    <phoneticPr fontId="1" type="noConversion"/>
  </si>
  <si>
    <t>大骨</t>
    <phoneticPr fontId="1" type="noConversion"/>
  </si>
  <si>
    <t>柴魚</t>
    <phoneticPr fontId="1" type="noConversion"/>
  </si>
  <si>
    <t>紫菜</t>
    <phoneticPr fontId="1" type="noConversion"/>
  </si>
  <si>
    <t>白蘿蔔</t>
    <phoneticPr fontId="1" type="noConversion"/>
  </si>
  <si>
    <t>湯</t>
    <phoneticPr fontId="1" type="noConversion"/>
  </si>
  <si>
    <t>副 食一</t>
    <phoneticPr fontId="1" type="noConversion"/>
  </si>
  <si>
    <t>白米</t>
    <phoneticPr fontId="1" type="noConversion"/>
  </si>
  <si>
    <t>米食</t>
    <phoneticPr fontId="1" type="noConversion"/>
  </si>
  <si>
    <t>味噌豆腐湯</t>
    <phoneticPr fontId="1" type="noConversion"/>
  </si>
  <si>
    <t>開陽白菜</t>
    <phoneticPr fontId="1" type="noConversion"/>
  </si>
  <si>
    <t>香菇</t>
    <phoneticPr fontId="1" type="noConversion"/>
  </si>
  <si>
    <t>白蘿蔔</t>
    <phoneticPr fontId="1" type="noConversion"/>
  </si>
  <si>
    <t>蘿蔔玉米湯</t>
    <phoneticPr fontId="1" type="noConversion"/>
  </si>
  <si>
    <t>2</t>
    <phoneticPr fontId="1" type="noConversion"/>
  </si>
  <si>
    <t>芹菜</t>
    <phoneticPr fontId="1" type="noConversion"/>
  </si>
  <si>
    <t>胡蘿蔔</t>
    <phoneticPr fontId="1" type="noConversion"/>
  </si>
  <si>
    <t>薑片</t>
    <phoneticPr fontId="1" type="noConversion"/>
  </si>
  <si>
    <t>鮮魚</t>
    <phoneticPr fontId="1" type="noConversion"/>
  </si>
  <si>
    <t>雞腿肉</t>
    <phoneticPr fontId="1" type="noConversion"/>
  </si>
  <si>
    <t>28</t>
    <phoneticPr fontId="1" type="noConversion"/>
  </si>
  <si>
    <t>什錦飯湯</t>
    <phoneticPr fontId="1" type="noConversion"/>
  </si>
  <si>
    <t>＊數量：請填寫每人攝取重量(克)、數量….等。</t>
    <phoneticPr fontId="1" type="noConversion"/>
  </si>
  <si>
    <t>三杯雞</t>
    <phoneticPr fontId="1" type="noConversion"/>
  </si>
  <si>
    <t>筍絲大骨湯</t>
    <phoneticPr fontId="1" type="noConversion"/>
  </si>
  <si>
    <t>＊數量：請填寫每人攝取重量(克)、數量….等。</t>
    <phoneticPr fontId="1" type="noConversion"/>
  </si>
  <si>
    <t>＊數量：請填寫每人攝取重量(克)、數量….等。</t>
    <phoneticPr fontId="1" type="noConversion"/>
  </si>
  <si>
    <t>白蘿蔔</t>
    <phoneticPr fontId="1" type="noConversion"/>
  </si>
  <si>
    <t>玉米</t>
    <phoneticPr fontId="1" type="noConversion"/>
  </si>
  <si>
    <t>大骨</t>
    <phoneticPr fontId="1" type="noConversion"/>
  </si>
  <si>
    <t>糙米飯</t>
    <phoneticPr fontId="1" type="noConversion"/>
  </si>
  <si>
    <t>白米</t>
    <phoneticPr fontId="1" type="noConversion"/>
  </si>
  <si>
    <t>糙米</t>
    <phoneticPr fontId="1" type="noConversion"/>
  </si>
  <si>
    <t>洋蔥</t>
    <phoneticPr fontId="1" type="noConversion"/>
  </si>
  <si>
    <t>雞蛋</t>
    <phoneticPr fontId="1" type="noConversion"/>
  </si>
  <si>
    <t>20</t>
    <phoneticPr fontId="1" type="noConversion"/>
  </si>
  <si>
    <t>3</t>
    <phoneticPr fontId="1" type="noConversion"/>
  </si>
  <si>
    <t>大黃瓜</t>
    <phoneticPr fontId="1" type="noConversion"/>
  </si>
  <si>
    <t>5</t>
    <phoneticPr fontId="1" type="noConversion"/>
  </si>
  <si>
    <t>55</t>
    <phoneticPr fontId="1" type="noConversion"/>
  </si>
  <si>
    <t>九層塔</t>
    <phoneticPr fontId="1" type="noConversion"/>
  </si>
  <si>
    <t>金針菇炒蛋</t>
    <phoneticPr fontId="1" type="noConversion"/>
  </si>
  <si>
    <t>燴大黃瓜</t>
    <phoneticPr fontId="1" type="noConversion"/>
  </si>
  <si>
    <t>大黃瓜</t>
    <phoneticPr fontId="1" type="noConversion"/>
  </si>
  <si>
    <t>豬肉絲</t>
    <phoneticPr fontId="1" type="noConversion"/>
  </si>
  <si>
    <t>木耳</t>
    <phoneticPr fontId="1" type="noConversion"/>
  </si>
  <si>
    <t>50</t>
    <phoneticPr fontId="1" type="noConversion"/>
  </si>
  <si>
    <t>蒜仁</t>
    <phoneticPr fontId="1" type="noConversion"/>
  </si>
  <si>
    <t>0.6</t>
    <phoneticPr fontId="1" type="noConversion"/>
  </si>
  <si>
    <t>糙米</t>
    <phoneticPr fontId="1" type="noConversion"/>
  </si>
  <si>
    <t>白米</t>
    <phoneticPr fontId="1" type="noConversion"/>
  </si>
  <si>
    <t>糙米</t>
    <phoneticPr fontId="1" type="noConversion"/>
  </si>
  <si>
    <t>雞蛋</t>
    <phoneticPr fontId="10" type="noConversion"/>
  </si>
  <si>
    <t>香菇蒸蛋</t>
    <phoneticPr fontId="1" type="noConversion"/>
  </si>
  <si>
    <t>雞蛋</t>
    <phoneticPr fontId="1" type="noConversion"/>
  </si>
  <si>
    <t>生香菇</t>
    <phoneticPr fontId="1" type="noConversion"/>
  </si>
  <si>
    <t>紅蘿蔔絲</t>
    <phoneticPr fontId="1" type="noConversion"/>
  </si>
  <si>
    <t>柴魚味噌豆腐湯</t>
    <phoneticPr fontId="1" type="noConversion"/>
  </si>
  <si>
    <t>小魚乾</t>
    <phoneticPr fontId="1" type="noConversion"/>
  </si>
  <si>
    <t>鮮奶</t>
    <phoneticPr fontId="1" type="noConversion"/>
  </si>
  <si>
    <t>彩椒杏鮑菇</t>
    <phoneticPr fontId="1" type="noConversion"/>
  </si>
  <si>
    <t>杏鮑菇</t>
    <phoneticPr fontId="1" type="noConversion"/>
  </si>
  <si>
    <t>生香菇</t>
    <phoneticPr fontId="1" type="noConversion"/>
  </si>
  <si>
    <t>彩椒</t>
    <phoneticPr fontId="1" type="noConversion"/>
  </si>
  <si>
    <t>花椰菜</t>
    <phoneticPr fontId="1" type="noConversion"/>
  </si>
  <si>
    <t>12</t>
    <phoneticPr fontId="1" type="noConversion"/>
  </si>
  <si>
    <t>6</t>
    <phoneticPr fontId="1" type="noConversion"/>
  </si>
  <si>
    <t>6</t>
    <phoneticPr fontId="1" type="noConversion"/>
  </si>
  <si>
    <t>30</t>
    <phoneticPr fontId="1" type="noConversion"/>
  </si>
  <si>
    <t>3</t>
    <phoneticPr fontId="1" type="noConversion"/>
  </si>
  <si>
    <t>1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</si>
  <si>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</si>
  <si>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</si>
  <si>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</si>
  <si>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</si>
  <si>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</si>
  <si>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</si>
  <si>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</si>
  <si>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紅蘿蔔</t>
    <phoneticPr fontId="1" type="noConversion"/>
  </si>
  <si>
    <t>3</t>
    <phoneticPr fontId="1" type="noConversion"/>
  </si>
  <si>
    <t>豬腳</t>
    <phoneticPr fontId="1" type="noConversion"/>
  </si>
  <si>
    <t>肉丁</t>
    <phoneticPr fontId="1" type="noConversion"/>
  </si>
  <si>
    <t>炒雙花</t>
    <phoneticPr fontId="1" type="noConversion"/>
  </si>
  <si>
    <t>青花菜</t>
    <phoneticPr fontId="1" type="noConversion"/>
  </si>
  <si>
    <t>18</t>
    <phoneticPr fontId="1" type="noConversion"/>
  </si>
  <si>
    <t>18</t>
    <phoneticPr fontId="1" type="noConversion"/>
  </si>
  <si>
    <t>麵輪</t>
    <phoneticPr fontId="1" type="noConversion"/>
  </si>
  <si>
    <t>9</t>
    <phoneticPr fontId="1" type="noConversion"/>
  </si>
  <si>
    <t>豆腐</t>
    <phoneticPr fontId="1" type="noConversion"/>
  </si>
  <si>
    <t>綠豆薏仁湯</t>
    <phoneticPr fontId="1" type="noConversion"/>
  </si>
  <si>
    <t>綠豆</t>
    <phoneticPr fontId="1" type="noConversion"/>
  </si>
  <si>
    <t>薏仁</t>
    <phoneticPr fontId="1" type="noConversion"/>
  </si>
  <si>
    <t>3</t>
    <phoneticPr fontId="1" type="noConversion"/>
  </si>
  <si>
    <t>紅蘿蔔</t>
    <phoneticPr fontId="10" type="noConversion"/>
  </si>
  <si>
    <t>豬柳條</t>
    <phoneticPr fontId="1" type="noConversion"/>
  </si>
  <si>
    <t>蒜末</t>
    <phoneticPr fontId="1" type="noConversion"/>
  </si>
  <si>
    <t>雞腿肉</t>
    <phoneticPr fontId="11" type="noConversion"/>
  </si>
  <si>
    <t>軟骨丁</t>
    <phoneticPr fontId="1" type="noConversion"/>
  </si>
  <si>
    <t>小肉丁</t>
    <phoneticPr fontId="1" type="noConversion"/>
  </si>
  <si>
    <t>蒜仁</t>
    <phoneticPr fontId="1" type="noConversion"/>
  </si>
  <si>
    <t>0.6</t>
    <phoneticPr fontId="1" type="noConversion"/>
  </si>
  <si>
    <t>一</t>
    <phoneticPr fontId="1" type="noConversion"/>
  </si>
  <si>
    <t>三</t>
    <phoneticPr fontId="1" type="noConversion"/>
  </si>
  <si>
    <t>星期一</t>
    <phoneticPr fontId="1" type="noConversion"/>
  </si>
  <si>
    <t>星期二</t>
  </si>
  <si>
    <t>星期三</t>
  </si>
  <si>
    <t>星期四</t>
  </si>
  <si>
    <t>星期五</t>
  </si>
  <si>
    <t>星期</t>
    <phoneticPr fontId="1" type="noConversion"/>
  </si>
  <si>
    <t>主食</t>
    <phoneticPr fontId="1" type="noConversion"/>
  </si>
  <si>
    <t>副食一</t>
    <phoneticPr fontId="1" type="noConversion"/>
  </si>
  <si>
    <t>副食二</t>
    <phoneticPr fontId="1" type="noConversion"/>
  </si>
  <si>
    <t>副食三</t>
    <phoneticPr fontId="1" type="noConversion"/>
  </si>
  <si>
    <t>副食四</t>
    <phoneticPr fontId="1" type="noConversion"/>
  </si>
  <si>
    <t>二</t>
    <phoneticPr fontId="1" type="noConversion"/>
  </si>
  <si>
    <t>四</t>
    <phoneticPr fontId="1" type="noConversion"/>
  </si>
  <si>
    <t>五</t>
    <phoneticPr fontId="1" type="noConversion"/>
  </si>
  <si>
    <t>第一週</t>
    <phoneticPr fontId="1" type="noConversion"/>
  </si>
  <si>
    <t>第二週</t>
    <phoneticPr fontId="1" type="noConversion"/>
  </si>
  <si>
    <t>第三週</t>
    <phoneticPr fontId="1" type="noConversion"/>
  </si>
  <si>
    <t>第四週</t>
    <phoneticPr fontId="1" type="noConversion"/>
  </si>
  <si>
    <t>第五週</t>
    <phoneticPr fontId="1" type="noConversion"/>
  </si>
  <si>
    <t>蒜仁</t>
    <phoneticPr fontId="1" type="noConversion"/>
  </si>
  <si>
    <t>蒜仁</t>
    <phoneticPr fontId="1" type="noConversion"/>
  </si>
  <si>
    <t>0.6</t>
    <phoneticPr fontId="1" type="noConversion"/>
  </si>
  <si>
    <t>0.6</t>
    <phoneticPr fontId="1" type="noConversion"/>
  </si>
  <si>
    <t>0.6</t>
    <phoneticPr fontId="1" type="noConversion"/>
  </si>
  <si>
    <t>35</t>
    <phoneticPr fontId="1" type="noConversion"/>
  </si>
  <si>
    <t>(範例:地瓜葉、青江菜、菠菜、綠花椰菜、油菜)</t>
    <phoneticPr fontId="1" type="noConversion"/>
  </si>
  <si>
    <t>時蔬青菜</t>
    <phoneticPr fontId="1" type="noConversion"/>
  </si>
  <si>
    <t>45</t>
    <phoneticPr fontId="1" type="noConversion"/>
  </si>
  <si>
    <t>馬鈴薯</t>
    <phoneticPr fontId="1" type="noConversion"/>
  </si>
  <si>
    <t>螞蟻上樹</t>
    <phoneticPr fontId="1" type="noConversion"/>
  </si>
  <si>
    <t>冬粉</t>
    <phoneticPr fontId="1" type="noConversion"/>
  </si>
  <si>
    <t>豬絞肉</t>
    <phoneticPr fontId="1" type="noConversion"/>
  </si>
  <si>
    <t>油蔥酥</t>
    <phoneticPr fontId="1" type="noConversion"/>
  </si>
  <si>
    <t>1.2</t>
    <phoneticPr fontId="1" type="noConversion"/>
  </si>
  <si>
    <t>時蔬青菜</t>
    <phoneticPr fontId="1" type="noConversion"/>
  </si>
  <si>
    <t>(範例:地瓜葉、青江菜、菠菜、綠花椰菜、油菜)</t>
    <phoneticPr fontId="1" type="noConversion"/>
  </si>
  <si>
    <t>副食三青菜每週不可供應重覆品項</t>
    <phoneticPr fontId="1" type="noConversion"/>
  </si>
  <si>
    <t>水果</t>
    <phoneticPr fontId="1" type="noConversion"/>
  </si>
  <si>
    <t>其他</t>
    <phoneticPr fontId="1" type="noConversion"/>
  </si>
  <si>
    <t>年級</t>
    <phoneticPr fontId="1" type="noConversion"/>
  </si>
  <si>
    <t>全榖雜糧類(份)</t>
    <phoneticPr fontId="1" type="noConversion"/>
  </si>
  <si>
    <t>豆魚蛋肉類(份)</t>
    <phoneticPr fontId="1" type="noConversion"/>
  </si>
  <si>
    <t>蔬菜類(份)</t>
    <phoneticPr fontId="1" type="noConversion"/>
  </si>
  <si>
    <t>水果類(份)</t>
    <phoneticPr fontId="1" type="noConversion"/>
  </si>
  <si>
    <t>乳品類(份)</t>
    <phoneticPr fontId="1" type="noConversion"/>
  </si>
  <si>
    <t>油脂與堅果種子類(份)</t>
    <phoneticPr fontId="1" type="noConversion"/>
  </si>
  <si>
    <t>熱量(大卡)</t>
    <phoneticPr fontId="1" type="noConversion"/>
  </si>
  <si>
    <t>糙米飯</t>
    <phoneticPr fontId="1" type="noConversion"/>
  </si>
  <si>
    <t>80</t>
    <phoneticPr fontId="1" type="noConversion"/>
  </si>
  <si>
    <t>有機蔬菜</t>
    <phoneticPr fontId="1" type="noConversion"/>
  </si>
  <si>
    <t>米食</t>
    <phoneticPr fontId="1" type="noConversion"/>
  </si>
  <si>
    <t>白米</t>
    <phoneticPr fontId="1" type="noConversion"/>
  </si>
  <si>
    <t>豬肉</t>
    <phoneticPr fontId="10" type="noConversion"/>
  </si>
  <si>
    <t>15</t>
    <phoneticPr fontId="1" type="noConversion"/>
  </si>
  <si>
    <t>紅燒排骨</t>
    <phoneticPr fontId="1" type="noConversion"/>
  </si>
  <si>
    <t>大骨</t>
    <phoneticPr fontId="1" type="noConversion"/>
  </si>
  <si>
    <t>豬肉絲</t>
    <phoneticPr fontId="1" type="noConversion"/>
  </si>
  <si>
    <t>雞腿丁</t>
    <phoneticPr fontId="10" type="noConversion"/>
  </si>
  <si>
    <t>玉米粒</t>
    <phoneticPr fontId="10" type="noConversion"/>
  </si>
  <si>
    <t>肉骨茶燒雞</t>
    <phoneticPr fontId="1" type="noConversion"/>
  </si>
  <si>
    <t>金針菇</t>
    <phoneticPr fontId="10" type="noConversion"/>
  </si>
  <si>
    <t>杏鮑菇</t>
    <phoneticPr fontId="10" type="noConversion"/>
  </si>
  <si>
    <t>高麗菜</t>
    <phoneticPr fontId="10" type="noConversion"/>
  </si>
  <si>
    <t>炒粄條</t>
    <phoneticPr fontId="1" type="noConversion"/>
  </si>
  <si>
    <t>豆芽菜</t>
    <phoneticPr fontId="1" type="noConversion"/>
  </si>
  <si>
    <t>韮菜</t>
    <phoneticPr fontId="1" type="noConversion"/>
  </si>
  <si>
    <t>24</t>
    <phoneticPr fontId="1" type="noConversion"/>
  </si>
  <si>
    <t>25</t>
    <phoneticPr fontId="1" type="noConversion"/>
  </si>
  <si>
    <t>5</t>
    <phoneticPr fontId="1" type="noConversion"/>
  </si>
  <si>
    <t>20</t>
    <phoneticPr fontId="1" type="noConversion"/>
  </si>
  <si>
    <t>油蔥酥</t>
    <phoneticPr fontId="1" type="noConversion"/>
  </si>
  <si>
    <t>米粄條</t>
    <phoneticPr fontId="1" type="noConversion"/>
  </si>
  <si>
    <t>水果</t>
    <phoneticPr fontId="1" type="noConversion"/>
  </si>
  <si>
    <t>第1週學生午餐食譜(自設廚房)</t>
    <phoneticPr fontId="1" type="noConversion"/>
  </si>
  <si>
    <t>第2週學生午餐食譜(自設廚房)</t>
  </si>
  <si>
    <t>第3週學生午餐食譜(自設廚房)</t>
  </si>
  <si>
    <t>第4週學生午餐食譜(自設廚房)</t>
  </si>
  <si>
    <t>第5週學生午餐食譜(自設廚房)</t>
  </si>
  <si>
    <t>生香菇</t>
    <phoneticPr fontId="1" type="noConversion"/>
  </si>
  <si>
    <t>3</t>
    <phoneticPr fontId="1" type="noConversion"/>
  </si>
  <si>
    <t>紅蘿蔔</t>
    <phoneticPr fontId="1" type="noConversion"/>
  </si>
  <si>
    <t>5</t>
    <phoneticPr fontId="1" type="noConversion"/>
  </si>
  <si>
    <t>香菇</t>
    <phoneticPr fontId="1" type="noConversion"/>
  </si>
  <si>
    <t>六</t>
    <phoneticPr fontId="1" type="noConversion"/>
  </si>
  <si>
    <t>玉米大骨湯</t>
    <phoneticPr fontId="1" type="noConversion"/>
  </si>
  <si>
    <t>10</t>
    <phoneticPr fontId="1" type="noConversion"/>
  </si>
  <si>
    <t>糙米</t>
    <phoneticPr fontId="1" type="noConversion"/>
  </si>
  <si>
    <t>米粄條</t>
    <phoneticPr fontId="1" type="noConversion"/>
  </si>
  <si>
    <t>玉米炒蛋</t>
    <phoneticPr fontId="1" type="noConversion"/>
  </si>
  <si>
    <t>紅蘿蔔</t>
    <phoneticPr fontId="1" type="noConversion"/>
  </si>
  <si>
    <t>30</t>
    <phoneticPr fontId="1" type="noConversion"/>
  </si>
  <si>
    <t>5</t>
    <phoneticPr fontId="1" type="noConversion"/>
  </si>
  <si>
    <t>高麗菜</t>
    <phoneticPr fontId="10" type="noConversion"/>
  </si>
  <si>
    <t>米食</t>
    <phoneticPr fontId="1" type="noConversion"/>
  </si>
  <si>
    <t>乾香菇</t>
    <phoneticPr fontId="1" type="noConversion"/>
  </si>
  <si>
    <t>滷包</t>
    <phoneticPr fontId="1" type="noConversion"/>
  </si>
  <si>
    <t>香菇</t>
    <phoneticPr fontId="1" type="noConversion"/>
  </si>
  <si>
    <t>CAS米血</t>
    <phoneticPr fontId="1" type="noConversion"/>
  </si>
  <si>
    <t>酸辣湯</t>
    <phoneticPr fontId="1" type="noConversion"/>
  </si>
  <si>
    <t>筍絲</t>
    <phoneticPr fontId="1" type="noConversion"/>
  </si>
  <si>
    <t>枸杞燉雞</t>
    <phoneticPr fontId="1" type="noConversion"/>
  </si>
  <si>
    <t>白蘿蔔</t>
    <phoneticPr fontId="10" type="noConversion"/>
  </si>
  <si>
    <t>枸杞</t>
    <phoneticPr fontId="10" type="noConversion"/>
  </si>
  <si>
    <t>南瓜濃湯</t>
    <phoneticPr fontId="1" type="noConversion"/>
  </si>
  <si>
    <t>南瓜</t>
    <phoneticPr fontId="10" type="noConversion"/>
  </si>
  <si>
    <t>馬鈴薯</t>
    <phoneticPr fontId="10" type="noConversion"/>
  </si>
  <si>
    <t>玉米濃湯</t>
    <phoneticPr fontId="1" type="noConversion"/>
  </si>
  <si>
    <t>洋蔥</t>
    <phoneticPr fontId="10" type="noConversion"/>
  </si>
  <si>
    <t>枸杞</t>
    <phoneticPr fontId="1" type="noConversion"/>
  </si>
  <si>
    <t>四神湯</t>
    <phoneticPr fontId="1" type="noConversion"/>
  </si>
  <si>
    <t>薏仁</t>
  </si>
  <si>
    <t>排骨</t>
  </si>
  <si>
    <t>白蘿蔔</t>
  </si>
  <si>
    <t>准山</t>
    <phoneticPr fontId="1" type="noConversion"/>
  </si>
  <si>
    <t>芡實</t>
    <phoneticPr fontId="1" type="noConversion"/>
  </si>
  <si>
    <t>白菜魚丸湯</t>
    <phoneticPr fontId="1" type="noConversion"/>
  </si>
  <si>
    <t>虱目魚丸</t>
    <phoneticPr fontId="10" type="noConversion"/>
  </si>
  <si>
    <t>小白菜</t>
    <phoneticPr fontId="10" type="noConversion"/>
  </si>
  <si>
    <t>金針菇</t>
    <phoneticPr fontId="10" type="noConversion"/>
  </si>
  <si>
    <t>冬菜</t>
    <phoneticPr fontId="10" type="noConversion"/>
  </si>
  <si>
    <t>蒜香豬腳</t>
    <phoneticPr fontId="1" type="noConversion"/>
  </si>
  <si>
    <t>麻油豬肉片</t>
    <phoneticPr fontId="1" type="noConversion"/>
  </si>
  <si>
    <t>0.6</t>
    <phoneticPr fontId="1" type="noConversion"/>
  </si>
  <si>
    <t>6</t>
    <phoneticPr fontId="1" type="noConversion"/>
  </si>
  <si>
    <t>3</t>
    <phoneticPr fontId="1" type="noConversion"/>
  </si>
  <si>
    <t>1.2</t>
    <phoneticPr fontId="1" type="noConversion"/>
  </si>
  <si>
    <t>1.2</t>
    <phoneticPr fontId="1" type="noConversion"/>
  </si>
  <si>
    <t>6</t>
    <phoneticPr fontId="1" type="noConversion"/>
  </si>
  <si>
    <t>15</t>
    <phoneticPr fontId="1" type="noConversion"/>
  </si>
  <si>
    <t>55</t>
    <phoneticPr fontId="1" type="noConversion"/>
  </si>
  <si>
    <t>10</t>
    <phoneticPr fontId="1" type="noConversion"/>
  </si>
  <si>
    <t>0.6</t>
    <phoneticPr fontId="1" type="noConversion"/>
  </si>
  <si>
    <t>9</t>
    <phoneticPr fontId="1" type="noConversion"/>
  </si>
  <si>
    <t>12</t>
    <phoneticPr fontId="1" type="noConversion"/>
  </si>
  <si>
    <t>10</t>
    <phoneticPr fontId="1" type="noConversion"/>
  </si>
  <si>
    <t>3</t>
    <phoneticPr fontId="1" type="noConversion"/>
  </si>
  <si>
    <t>3</t>
    <phoneticPr fontId="1" type="noConversion"/>
  </si>
  <si>
    <t>玉米粒</t>
    <phoneticPr fontId="1" type="noConversion"/>
  </si>
  <si>
    <t>綠豆</t>
    <phoneticPr fontId="1" type="noConversion"/>
  </si>
  <si>
    <t>高麗</t>
    <phoneticPr fontId="1" type="noConversion"/>
  </si>
  <si>
    <t>10</t>
    <phoneticPr fontId="1" type="noConversion"/>
  </si>
  <si>
    <t>時蔬青菜</t>
    <phoneticPr fontId="1" type="noConversion"/>
  </si>
  <si>
    <t>(範例:高麗菜、大白菜、小白菜、白花椰菜)</t>
    <phoneticPr fontId="1" type="noConversion"/>
  </si>
  <si>
    <t>副食三青菜每週不可供應重覆品項</t>
    <phoneticPr fontId="1" type="noConversion"/>
  </si>
  <si>
    <t>水果</t>
    <phoneticPr fontId="1" type="noConversion"/>
  </si>
  <si>
    <t>其他</t>
    <phoneticPr fontId="1" type="noConversion"/>
  </si>
  <si>
    <t>年級</t>
    <phoneticPr fontId="1" type="noConversion"/>
  </si>
  <si>
    <t>豆魚蛋肉類(份)</t>
    <phoneticPr fontId="1" type="noConversion"/>
  </si>
  <si>
    <t>蔬菜類(份)</t>
    <phoneticPr fontId="1" type="noConversion"/>
  </si>
  <si>
    <t>水果類(份)</t>
    <phoneticPr fontId="1" type="noConversion"/>
  </si>
  <si>
    <t>乳品類(份)</t>
    <phoneticPr fontId="1" type="noConversion"/>
  </si>
  <si>
    <t>油脂與堅果種子類(份)</t>
    <phoneticPr fontId="1" type="noConversion"/>
  </si>
  <si>
    <t>熱量(大卡)</t>
    <phoneticPr fontId="1" type="noConversion"/>
  </si>
  <si>
    <t>綠豆湯</t>
    <phoneticPr fontId="1" type="noConversion"/>
  </si>
  <si>
    <t>14</t>
    <phoneticPr fontId="1" type="noConversion"/>
  </si>
  <si>
    <t>冬瓜排骨湯</t>
    <phoneticPr fontId="1" type="noConversion"/>
  </si>
  <si>
    <t>冬瓜</t>
    <phoneticPr fontId="1" type="noConversion"/>
  </si>
  <si>
    <t>20</t>
    <phoneticPr fontId="1" type="noConversion"/>
  </si>
  <si>
    <t>肉絲高麗菜</t>
    <phoneticPr fontId="1" type="noConversion"/>
  </si>
  <si>
    <t>豬肉絲</t>
    <phoneticPr fontId="10" type="noConversion"/>
  </si>
  <si>
    <t>5</t>
    <phoneticPr fontId="1" type="noConversion"/>
  </si>
  <si>
    <t>香菇</t>
    <phoneticPr fontId="1" type="noConversion"/>
  </si>
  <si>
    <t>3</t>
    <phoneticPr fontId="1" type="noConversion"/>
  </si>
  <si>
    <t>豬肉片</t>
    <phoneticPr fontId="10" type="noConversion"/>
  </si>
  <si>
    <t>薑片</t>
    <phoneticPr fontId="10" type="noConversion"/>
  </si>
  <si>
    <t>蜜汁雞丁</t>
    <phoneticPr fontId="1" type="noConversion"/>
  </si>
  <si>
    <t>地瓜</t>
    <phoneticPr fontId="10" type="noConversion"/>
  </si>
  <si>
    <t>白芝麻</t>
    <phoneticPr fontId="10" type="noConversion"/>
  </si>
  <si>
    <t>滷雞腿</t>
    <phoneticPr fontId="1" type="noConversion"/>
  </si>
  <si>
    <t>雞腿</t>
    <phoneticPr fontId="1" type="noConversion"/>
  </si>
  <si>
    <t>65</t>
    <phoneticPr fontId="1" type="noConversion"/>
  </si>
  <si>
    <t>120</t>
    <phoneticPr fontId="1" type="noConversion"/>
  </si>
  <si>
    <t>65</t>
    <phoneticPr fontId="1" type="noConversion"/>
  </si>
  <si>
    <t>65</t>
    <phoneticPr fontId="1" type="noConversion"/>
  </si>
  <si>
    <t>滷魷魚丸</t>
    <phoneticPr fontId="1" type="noConversion"/>
  </si>
  <si>
    <t>魷魚丸</t>
    <phoneticPr fontId="1" type="noConversion"/>
  </si>
  <si>
    <t>21</t>
    <phoneticPr fontId="1" type="noConversion"/>
  </si>
  <si>
    <t>高麗菜</t>
    <phoneticPr fontId="1" type="noConversion"/>
  </si>
  <si>
    <t>12</t>
    <phoneticPr fontId="1" type="noConversion"/>
  </si>
  <si>
    <t>紅燒魚丁</t>
    <phoneticPr fontId="1" type="noConversion"/>
  </si>
  <si>
    <t>魚丁</t>
    <phoneticPr fontId="10" type="noConversion"/>
  </si>
  <si>
    <t>60</t>
    <phoneticPr fontId="1" type="noConversion"/>
  </si>
  <si>
    <t>55</t>
    <phoneticPr fontId="1" type="noConversion"/>
  </si>
  <si>
    <t>12</t>
    <phoneticPr fontId="1" type="noConversion"/>
  </si>
  <si>
    <t>0.3</t>
    <phoneticPr fontId="1" type="noConversion"/>
  </si>
  <si>
    <t>42</t>
    <phoneticPr fontId="1" type="noConversion"/>
  </si>
  <si>
    <t>52</t>
    <phoneticPr fontId="1" type="noConversion"/>
  </si>
  <si>
    <t>洋蔥</t>
    <phoneticPr fontId="10" type="noConversion"/>
  </si>
  <si>
    <t>小饅頭</t>
    <phoneticPr fontId="1" type="noConversion"/>
  </si>
  <si>
    <t xml:space="preserve"> 屏東縣東寧.竹田國民小學111年11月</t>
    <phoneticPr fontId="1" type="noConversion"/>
  </si>
  <si>
    <t>有機蔬菜</t>
    <phoneticPr fontId="1" type="noConversion"/>
  </si>
  <si>
    <t>蔬菜</t>
    <phoneticPr fontId="1" type="noConversion"/>
  </si>
  <si>
    <t>(範例:地瓜葉、青江菜、菠菜、綠花椰菜、油菜)</t>
    <phoneticPr fontId="1" type="noConversion"/>
  </si>
  <si>
    <t>副食三青菜每週不可供應重覆品項</t>
    <phoneticPr fontId="1" type="noConversion"/>
  </si>
  <si>
    <t>0.3</t>
    <phoneticPr fontId="1" type="noConversion"/>
  </si>
  <si>
    <t>雞蛋</t>
    <phoneticPr fontId="1" type="noConversion"/>
  </si>
  <si>
    <t>豬大骨</t>
    <phoneticPr fontId="1" type="noConversion"/>
  </si>
  <si>
    <t>3</t>
    <phoneticPr fontId="1" type="noConversion"/>
  </si>
  <si>
    <t>水果</t>
    <phoneticPr fontId="1" type="noConversion"/>
  </si>
  <si>
    <t>其他</t>
    <phoneticPr fontId="1" type="noConversion"/>
  </si>
  <si>
    <t>豆魚蛋肉類(份)</t>
    <phoneticPr fontId="1" type="noConversion"/>
  </si>
  <si>
    <t>蔬菜類(份)</t>
    <phoneticPr fontId="1" type="noConversion"/>
  </si>
  <si>
    <t>水果類(份)</t>
    <phoneticPr fontId="1" type="noConversion"/>
  </si>
  <si>
    <t>乳品類(份)</t>
    <phoneticPr fontId="1" type="noConversion"/>
  </si>
  <si>
    <t>油脂與堅果種子類(份)</t>
    <phoneticPr fontId="1" type="noConversion"/>
  </si>
  <si>
    <t>熱量(大卡)</t>
    <phoneticPr fontId="1" type="noConversion"/>
  </si>
  <si>
    <t>10</t>
    <phoneticPr fontId="1" type="noConversion"/>
  </si>
  <si>
    <t>白米飯</t>
    <phoneticPr fontId="1" type="noConversion"/>
  </si>
  <si>
    <t>65</t>
    <phoneticPr fontId="1" type="noConversion"/>
  </si>
  <si>
    <t>65</t>
    <phoneticPr fontId="1" type="noConversion"/>
  </si>
  <si>
    <t>55</t>
    <phoneticPr fontId="1" type="noConversion"/>
  </si>
  <si>
    <t>10</t>
    <phoneticPr fontId="1" type="noConversion"/>
  </si>
  <si>
    <t>1.2</t>
    <phoneticPr fontId="1" type="noConversion"/>
  </si>
  <si>
    <t>蒜仁</t>
    <phoneticPr fontId="1" type="noConversion"/>
  </si>
  <si>
    <t>0.6</t>
    <phoneticPr fontId="1" type="noConversion"/>
  </si>
  <si>
    <t>蒜泥白肉</t>
    <phoneticPr fontId="1" type="noConversion"/>
  </si>
  <si>
    <t>蒜仁</t>
    <phoneticPr fontId="10" type="noConversion"/>
  </si>
  <si>
    <t>芫荽</t>
    <phoneticPr fontId="1" type="noConversion"/>
  </si>
  <si>
    <t>0.5</t>
    <phoneticPr fontId="1" type="noConversion"/>
  </si>
  <si>
    <t>有機蔬菜</t>
    <phoneticPr fontId="1" type="noConversion"/>
  </si>
  <si>
    <t>蔬菜</t>
    <phoneticPr fontId="1" type="noConversion"/>
  </si>
  <si>
    <t>海結麵輪</t>
    <phoneticPr fontId="1" type="noConversion"/>
  </si>
  <si>
    <t>海帶結</t>
    <phoneticPr fontId="1" type="noConversion"/>
  </si>
  <si>
    <t>香菇蘿蔔湯</t>
    <phoneticPr fontId="1" type="noConversion"/>
  </si>
  <si>
    <t>0.5</t>
    <phoneticPr fontId="1" type="noConversion"/>
  </si>
  <si>
    <t>筍乾扣肉</t>
    <phoneticPr fontId="1" type="noConversion"/>
  </si>
  <si>
    <t>豬肉</t>
    <phoneticPr fontId="1" type="noConversion"/>
  </si>
  <si>
    <t>筍乾</t>
    <phoneticPr fontId="1" type="noConversion"/>
  </si>
  <si>
    <t>0.6</t>
    <phoneticPr fontId="1" type="noConversion"/>
  </si>
  <si>
    <t>3</t>
    <phoneticPr fontId="1" type="noConversion"/>
  </si>
  <si>
    <t>麻婆豆腐</t>
    <phoneticPr fontId="1" type="noConversion"/>
  </si>
  <si>
    <t>洋蔥</t>
    <phoneticPr fontId="1" type="noConversion"/>
  </si>
  <si>
    <t>豬絞肉</t>
    <phoneticPr fontId="1" type="noConversion"/>
  </si>
  <si>
    <t>青蔥</t>
    <phoneticPr fontId="1" type="noConversion"/>
  </si>
  <si>
    <t>0.5</t>
    <phoneticPr fontId="1" type="noConversion"/>
  </si>
  <si>
    <t>6</t>
    <phoneticPr fontId="1" type="noConversion"/>
  </si>
  <si>
    <t>芹菜</t>
    <phoneticPr fontId="1" type="noConversion"/>
  </si>
  <si>
    <t>雞蛋</t>
    <phoneticPr fontId="1" type="noConversion"/>
  </si>
  <si>
    <t>胡蘿蔔</t>
    <phoneticPr fontId="1" type="noConversion"/>
  </si>
  <si>
    <t>香菇</t>
    <phoneticPr fontId="1" type="noConversion"/>
  </si>
  <si>
    <t>玉米粒</t>
    <phoneticPr fontId="1" type="noConversion"/>
  </si>
  <si>
    <t>2</t>
    <phoneticPr fontId="1" type="noConversion"/>
  </si>
  <si>
    <t>魚丸</t>
    <phoneticPr fontId="1" type="noConversion"/>
  </si>
  <si>
    <t>1</t>
    <phoneticPr fontId="1" type="noConversion"/>
  </si>
  <si>
    <t>25</t>
    <phoneticPr fontId="1" type="noConversion"/>
  </si>
  <si>
    <t>6</t>
    <phoneticPr fontId="1" type="noConversion"/>
  </si>
  <si>
    <t>6</t>
    <phoneticPr fontId="1" type="noConversion"/>
  </si>
  <si>
    <t>10</t>
    <phoneticPr fontId="1" type="noConversion"/>
  </si>
  <si>
    <t>25</t>
    <phoneticPr fontId="1" type="noConversion"/>
  </si>
  <si>
    <t>15</t>
    <phoneticPr fontId="1" type="noConversion"/>
  </si>
  <si>
    <t>白米</t>
    <phoneticPr fontId="1" type="noConversion"/>
  </si>
  <si>
    <t>高麗菜</t>
    <phoneticPr fontId="1" type="noConversion"/>
  </si>
  <si>
    <t>廣東瘦肉粥</t>
    <phoneticPr fontId="1" type="noConversion"/>
  </si>
  <si>
    <t>豬肉絲</t>
    <phoneticPr fontId="1" type="noConversion"/>
  </si>
  <si>
    <t>芋頭包</t>
    <phoneticPr fontId="1" type="noConversion"/>
  </si>
  <si>
    <t>25</t>
    <phoneticPr fontId="1" type="noConversion"/>
  </si>
  <si>
    <t>雞肉</t>
    <phoneticPr fontId="1" type="noConversion"/>
  </si>
  <si>
    <t>紅蘿蔔</t>
    <phoneticPr fontId="1" type="noConversion"/>
  </si>
  <si>
    <t>鮮蔬雞柳飯</t>
    <phoneticPr fontId="1" type="noConversion"/>
  </si>
  <si>
    <t>18</t>
    <phoneticPr fontId="1" type="noConversion"/>
  </si>
  <si>
    <t>鍋燒什錦湯</t>
    <phoneticPr fontId="1" type="noConversion"/>
  </si>
  <si>
    <t>金針菇</t>
    <phoneticPr fontId="1" type="noConversion"/>
  </si>
  <si>
    <t>1</t>
    <phoneticPr fontId="1" type="noConversion"/>
  </si>
  <si>
    <t>豬肉絲</t>
    <phoneticPr fontId="1" type="noConversion"/>
  </si>
  <si>
    <t>高麗菜</t>
    <phoneticPr fontId="1" type="noConversion"/>
  </si>
  <si>
    <t>乾香菇</t>
    <phoneticPr fontId="1" type="noConversion"/>
  </si>
  <si>
    <t>0.3</t>
    <phoneticPr fontId="1" type="noConversion"/>
  </si>
  <si>
    <t>珍菇大黃瓜</t>
    <phoneticPr fontId="1" type="noConversion"/>
  </si>
  <si>
    <t>秀珍菇</t>
    <phoneticPr fontId="1" type="noConversion"/>
  </si>
  <si>
    <t>奶皇包</t>
    <phoneticPr fontId="1" type="noConversion"/>
  </si>
  <si>
    <t>10</t>
    <phoneticPr fontId="1" type="noConversion"/>
  </si>
  <si>
    <t>白蘿蔔</t>
    <phoneticPr fontId="1" type="noConversion"/>
  </si>
  <si>
    <t>20</t>
    <phoneticPr fontId="1" type="noConversion"/>
  </si>
  <si>
    <t>黑胡椒肉絲</t>
    <phoneticPr fontId="1" type="noConversion"/>
  </si>
  <si>
    <t>洋蔥</t>
    <phoneticPr fontId="1" type="noConversion"/>
  </si>
  <si>
    <t>黑胡椒醬</t>
    <phoneticPr fontId="1" type="noConversion"/>
  </si>
  <si>
    <t>甜椒(黃皮)</t>
    <phoneticPr fontId="1" type="noConversion"/>
  </si>
  <si>
    <t>甜椒(紅皮)</t>
    <phoneticPr fontId="1" type="noConversion"/>
  </si>
  <si>
    <t>3</t>
    <phoneticPr fontId="1" type="noConversion"/>
  </si>
  <si>
    <t>絲瓜炒蛋</t>
    <phoneticPr fontId="1" type="noConversion"/>
  </si>
  <si>
    <t>絲瓜</t>
    <phoneticPr fontId="1" type="noConversion"/>
  </si>
  <si>
    <t>豆皮白菜</t>
    <phoneticPr fontId="1" type="noConversion"/>
  </si>
  <si>
    <t>豆皮</t>
    <phoneticPr fontId="1" type="noConversion"/>
  </si>
  <si>
    <t>三色豆炒蛋</t>
    <phoneticPr fontId="1" type="noConversion"/>
  </si>
  <si>
    <t>三色豆</t>
    <phoneticPr fontId="10" type="noConversion"/>
  </si>
  <si>
    <t>紅蘿蔔丁</t>
    <phoneticPr fontId="10" type="noConversion"/>
  </si>
  <si>
    <t>油飯</t>
    <phoneticPr fontId="1" type="noConversion"/>
  </si>
  <si>
    <t>米食</t>
    <phoneticPr fontId="1" type="noConversion"/>
  </si>
  <si>
    <t>糯米</t>
    <phoneticPr fontId="1" type="noConversion"/>
  </si>
  <si>
    <t>蝦米</t>
    <phoneticPr fontId="1" type="noConversion"/>
  </si>
  <si>
    <t>乾魷魚</t>
    <phoneticPr fontId="1" type="noConversion"/>
  </si>
  <si>
    <t>乾香菇</t>
    <phoneticPr fontId="1" type="noConversion"/>
  </si>
  <si>
    <t>黑糖饅頭</t>
    <phoneticPr fontId="1" type="noConversion"/>
  </si>
  <si>
    <t>1.8</t>
    <phoneticPr fontId="1" type="noConversion"/>
  </si>
  <si>
    <t>蔬菜</t>
    <phoneticPr fontId="1" type="noConversion"/>
  </si>
  <si>
    <t>味噌湯</t>
    <phoneticPr fontId="1" type="noConversion"/>
  </si>
  <si>
    <t>6</t>
    <phoneticPr fontId="1" type="noConversion"/>
  </si>
  <si>
    <t>梅干香菇肉燥</t>
    <phoneticPr fontId="1" type="noConversion"/>
  </si>
  <si>
    <t>梅乾菜</t>
    <phoneticPr fontId="1" type="noConversion"/>
  </si>
  <si>
    <t>56</t>
    <phoneticPr fontId="1" type="noConversion"/>
  </si>
  <si>
    <t>38</t>
    <phoneticPr fontId="1" type="noConversion"/>
  </si>
  <si>
    <t>27</t>
    <phoneticPr fontId="1" type="noConversion"/>
  </si>
  <si>
    <t>麻油雞</t>
    <phoneticPr fontId="1" type="noConversion"/>
  </si>
  <si>
    <t>薑片</t>
  </si>
  <si>
    <t>1.2</t>
  </si>
  <si>
    <t>57</t>
    <phoneticPr fontId="1" type="noConversion"/>
  </si>
  <si>
    <t>肉塊</t>
    <phoneticPr fontId="1" type="noConversion"/>
  </si>
  <si>
    <t>5</t>
    <phoneticPr fontId="1" type="noConversion"/>
  </si>
  <si>
    <r>
      <t>供應人數：</t>
    </r>
    <r>
      <rPr>
        <b/>
        <sz val="12"/>
        <color rgb="FFFF0000"/>
        <rFont val="標楷體"/>
        <family val="4"/>
        <charset val="136"/>
      </rPr>
      <t>694人</t>
    </r>
    <phoneticPr fontId="1" type="noConversion"/>
  </si>
  <si>
    <t>694</t>
    <phoneticPr fontId="1" type="noConversion"/>
  </si>
  <si>
    <t>22</t>
    <phoneticPr fontId="1" type="noConversion"/>
  </si>
  <si>
    <t>33</t>
    <phoneticPr fontId="1" type="noConversion"/>
  </si>
  <si>
    <t>肉絲</t>
    <phoneticPr fontId="1" type="noConversion"/>
  </si>
  <si>
    <t>紅地瓜</t>
    <phoneticPr fontId="1" type="noConversion"/>
  </si>
  <si>
    <t>炒五柳羹</t>
    <phoneticPr fontId="1" type="noConversion"/>
  </si>
  <si>
    <t>豬柳</t>
    <phoneticPr fontId="10" type="noConversion"/>
  </si>
  <si>
    <t>桶筍絲</t>
    <phoneticPr fontId="10" type="noConversion"/>
  </si>
  <si>
    <t>大白菜</t>
    <phoneticPr fontId="10" type="noConversion"/>
  </si>
  <si>
    <t>木耳</t>
    <phoneticPr fontId="10" type="noConversion"/>
  </si>
  <si>
    <t>烏醋</t>
    <phoneticPr fontId="10" type="noConversion"/>
  </si>
  <si>
    <t>蔥爆銀芽肉柳</t>
    <phoneticPr fontId="1" type="noConversion"/>
  </si>
  <si>
    <t>肉柳</t>
    <phoneticPr fontId="10" type="noConversion"/>
  </si>
  <si>
    <t>豆芽菜</t>
    <phoneticPr fontId="10" type="noConversion"/>
  </si>
  <si>
    <t>韭菜</t>
    <phoneticPr fontId="10" type="noConversion"/>
  </si>
  <si>
    <t>黑胡椒粒</t>
    <phoneticPr fontId="10" type="noConversion"/>
  </si>
  <si>
    <t>泰式冬粉</t>
    <phoneticPr fontId="1" type="noConversion"/>
  </si>
  <si>
    <t>寬冬粉</t>
    <phoneticPr fontId="10" type="noConversion"/>
  </si>
  <si>
    <t>1.5</t>
    <phoneticPr fontId="1" type="noConversion"/>
  </si>
  <si>
    <t>糖醋魚丁</t>
    <phoneticPr fontId="1" type="noConversion"/>
  </si>
  <si>
    <t>魚丁</t>
    <phoneticPr fontId="1" type="noConversion"/>
  </si>
  <si>
    <t>豆漿</t>
    <phoneticPr fontId="1" type="noConversion"/>
  </si>
  <si>
    <t>48</t>
    <phoneticPr fontId="1" type="noConversion"/>
  </si>
  <si>
    <t>10</t>
    <phoneticPr fontId="1" type="noConversion"/>
  </si>
  <si>
    <t>20</t>
    <phoneticPr fontId="1" type="noConversion"/>
  </si>
  <si>
    <t>5</t>
    <phoneticPr fontId="1" type="noConversion"/>
  </si>
  <si>
    <t>6</t>
    <phoneticPr fontId="1" type="noConversion"/>
  </si>
  <si>
    <t>3</t>
    <phoneticPr fontId="1" type="noConversion"/>
  </si>
  <si>
    <t>10</t>
    <phoneticPr fontId="1" type="noConversion"/>
  </si>
  <si>
    <t>35</t>
    <phoneticPr fontId="1" type="noConversion"/>
  </si>
  <si>
    <t>5</t>
    <phoneticPr fontId="1" type="noConversion"/>
  </si>
  <si>
    <t>5</t>
    <phoneticPr fontId="1" type="noConversion"/>
  </si>
  <si>
    <t>0.3</t>
    <phoneticPr fontId="1" type="noConversion"/>
  </si>
  <si>
    <t>139</t>
    <phoneticPr fontId="1" type="noConversion"/>
  </si>
  <si>
    <t>0.3</t>
    <phoneticPr fontId="1" type="noConversion"/>
  </si>
  <si>
    <t>6</t>
    <phoneticPr fontId="1" type="noConversion"/>
  </si>
  <si>
    <t>豬絞肉</t>
    <phoneticPr fontId="10" type="noConversion"/>
  </si>
  <si>
    <t>CAS米血</t>
    <phoneticPr fontId="1" type="noConversion"/>
  </si>
  <si>
    <t>12</t>
    <phoneticPr fontId="1" type="noConversion"/>
  </si>
</sst>
</file>

<file path=xl/styles.xml><?xml version="1.0" encoding="utf-8"?>
<styleSheet xmlns="http://schemas.openxmlformats.org/spreadsheetml/2006/main">
  <numFmts count="9">
    <numFmt numFmtId="176" formatCode="0.0_ "/>
    <numFmt numFmtId="177" formatCode="m&quot;月&quot;d&quot;日&quot;"/>
    <numFmt numFmtId="178" formatCode="0_);[Red]\(0\)"/>
    <numFmt numFmtId="179" formatCode="#,##0_);\(#,##0\)"/>
    <numFmt numFmtId="180" formatCode="#,##0_ "/>
    <numFmt numFmtId="181" formatCode="0_ "/>
    <numFmt numFmtId="182" formatCode="0.0_);[Red]\(0.0\)"/>
    <numFmt numFmtId="183" formatCode="m/d;@"/>
    <numFmt numFmtId="184" formatCode="m&quot;月&quot;d&quot;日&quot;;@"/>
  </numFmts>
  <fonts count="1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8"/>
      <name val="標楷體"/>
      <family val="4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2"/>
      <name val="新細明體"/>
      <family val="1"/>
      <charset val="136"/>
    </font>
    <font>
      <sz val="9"/>
      <name val="細明體"/>
      <family val="3"/>
      <charset val="136"/>
    </font>
    <font>
      <b/>
      <sz val="11"/>
      <color indexed="8"/>
      <name val="Arial"/>
      <family val="2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trike/>
      <sz val="12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>
      <alignment vertical="center"/>
    </xf>
    <xf numFmtId="0" fontId="9" fillId="0" borderId="0"/>
  </cellStyleXfs>
  <cellXfs count="428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3" fillId="0" borderId="0" xfId="0" applyFont="1"/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shrinkToFi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shrinkToFit="1"/>
    </xf>
    <xf numFmtId="0" fontId="2" fillId="0" borderId="4" xfId="0" applyFont="1" applyFill="1" applyBorder="1" applyAlignment="1">
      <alignment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right" shrinkToFit="1"/>
    </xf>
    <xf numFmtId="0" fontId="4" fillId="0" borderId="5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top" shrinkToFit="1"/>
    </xf>
    <xf numFmtId="49" fontId="2" fillId="0" borderId="1" xfId="0" applyNumberFormat="1" applyFont="1" applyFill="1" applyBorder="1" applyAlignment="1">
      <alignment horizontal="center" vertical="top" wrapText="1"/>
    </xf>
    <xf numFmtId="178" fontId="2" fillId="0" borderId="1" xfId="0" applyNumberFormat="1" applyFont="1" applyFill="1" applyBorder="1" applyAlignment="1">
      <alignment shrinkToFit="1"/>
    </xf>
    <xf numFmtId="179" fontId="2" fillId="0" borderId="1" xfId="0" applyNumberFormat="1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top" shrinkToFit="1"/>
    </xf>
    <xf numFmtId="0" fontId="2" fillId="0" borderId="10" xfId="0" applyFont="1" applyFill="1" applyBorder="1" applyAlignment="1">
      <alignment horizontal="left" vertical="top" shrinkToFit="1"/>
    </xf>
    <xf numFmtId="181" fontId="2" fillId="0" borderId="1" xfId="0" applyNumberFormat="1" applyFont="1" applyFill="1" applyBorder="1" applyAlignment="1">
      <alignment horizontal="right" vertical="center"/>
    </xf>
    <xf numFmtId="49" fontId="2" fillId="0" borderId="5" xfId="0" applyNumberFormat="1" applyFont="1" applyFill="1" applyBorder="1" applyAlignment="1">
      <alignment horizontal="center" vertical="top" shrinkToFit="1"/>
    </xf>
    <xf numFmtId="49" fontId="2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/>
    <xf numFmtId="0" fontId="2" fillId="0" borderId="1" xfId="0" applyFont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 vertical="center" shrinkToFit="1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shrinkToFit="1"/>
    </xf>
    <xf numFmtId="0" fontId="4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shrinkToFit="1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0" fontId="2" fillId="0" borderId="1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right" shrinkToFit="1"/>
    </xf>
    <xf numFmtId="0" fontId="2" fillId="0" borderId="4" xfId="0" applyFont="1" applyFill="1" applyBorder="1" applyAlignment="1">
      <alignment horizontal="center" vertical="top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Border="1"/>
    <xf numFmtId="0" fontId="2" fillId="0" borderId="1" xfId="0" applyFont="1" applyFill="1" applyBorder="1" applyAlignment="1">
      <alignment horizontal="center"/>
    </xf>
    <xf numFmtId="0" fontId="2" fillId="0" borderId="0" xfId="1" applyFont="1" applyFill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vertical="center" shrinkToFit="1"/>
    </xf>
    <xf numFmtId="49" fontId="2" fillId="0" borderId="1" xfId="1" applyNumberFormat="1" applyFont="1" applyFill="1" applyBorder="1" applyAlignment="1">
      <alignment horizontal="right" shrinkToFit="1"/>
    </xf>
    <xf numFmtId="49" fontId="2" fillId="0" borderId="1" xfId="1" applyNumberFormat="1" applyFont="1" applyFill="1" applyBorder="1" applyAlignment="1">
      <alignment horizontal="center" shrinkToFit="1"/>
    </xf>
    <xf numFmtId="49" fontId="2" fillId="0" borderId="4" xfId="1" applyNumberFormat="1" applyFont="1" applyFill="1" applyBorder="1" applyAlignment="1"/>
    <xf numFmtId="49" fontId="2" fillId="0" borderId="4" xfId="1" applyNumberFormat="1" applyFont="1" applyFill="1" applyBorder="1" applyAlignment="1">
      <alignment shrinkToFit="1"/>
    </xf>
    <xf numFmtId="0" fontId="2" fillId="0" borderId="4" xfId="1" applyFont="1" applyFill="1" applyBorder="1" applyAlignment="1"/>
    <xf numFmtId="0" fontId="2" fillId="0" borderId="4" xfId="1" applyFont="1" applyFill="1" applyBorder="1" applyAlignment="1">
      <alignment horizontal="center" vertical="top"/>
    </xf>
    <xf numFmtId="49" fontId="2" fillId="0" borderId="11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shrinkToFit="1"/>
    </xf>
    <xf numFmtId="0" fontId="2" fillId="0" borderId="1" xfId="1" applyFont="1" applyFill="1" applyBorder="1" applyAlignment="1">
      <alignment horizontal="center"/>
    </xf>
    <xf numFmtId="49" fontId="2" fillId="0" borderId="1" xfId="1" applyNumberFormat="1" applyFont="1" applyFill="1" applyBorder="1" applyAlignment="1"/>
    <xf numFmtId="0" fontId="2" fillId="2" borderId="1" xfId="1" applyFont="1" applyFill="1" applyBorder="1" applyAlignment="1">
      <alignment horizontal="center" shrinkToFit="1"/>
    </xf>
    <xf numFmtId="0" fontId="2" fillId="2" borderId="1" xfId="1" applyFont="1" applyFill="1" applyBorder="1" applyAlignment="1">
      <alignment horizontal="left" shrinkToFit="1"/>
    </xf>
    <xf numFmtId="0" fontId="2" fillId="2" borderId="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center" vertical="center" shrinkToFit="1"/>
    </xf>
    <xf numFmtId="181" fontId="2" fillId="0" borderId="1" xfId="1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vertical="center" wrapText="1"/>
    </xf>
    <xf numFmtId="178" fontId="2" fillId="0" borderId="1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left" vertical="top" wrapText="1"/>
    </xf>
    <xf numFmtId="49" fontId="2" fillId="0" borderId="1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wrapText="1"/>
    </xf>
    <xf numFmtId="0" fontId="2" fillId="0" borderId="10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shrinkToFit="1"/>
    </xf>
    <xf numFmtId="0" fontId="2" fillId="0" borderId="1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top" shrinkToFit="1"/>
    </xf>
    <xf numFmtId="0" fontId="2" fillId="0" borderId="1" xfId="1" applyFont="1" applyFill="1" applyBorder="1" applyAlignment="1">
      <alignment horizontal="left" vertical="top" shrinkToFit="1"/>
    </xf>
    <xf numFmtId="49" fontId="2" fillId="0" borderId="4" xfId="1" applyNumberFormat="1" applyFont="1" applyFill="1" applyBorder="1" applyAlignment="1">
      <alignment vertical="center" shrinkToFit="1"/>
    </xf>
    <xf numFmtId="0" fontId="2" fillId="2" borderId="1" xfId="1" applyFont="1" applyFill="1" applyBorder="1" applyAlignment="1">
      <alignment horizontal="left" vertical="center" wrapText="1"/>
    </xf>
    <xf numFmtId="49" fontId="2" fillId="0" borderId="3" xfId="1" applyNumberFormat="1" applyFont="1" applyFill="1" applyBorder="1" applyAlignment="1">
      <alignment vertical="center" shrinkToFit="1"/>
    </xf>
    <xf numFmtId="49" fontId="2" fillId="0" borderId="3" xfId="1" applyNumberFormat="1" applyFont="1" applyFill="1" applyBorder="1" applyAlignment="1">
      <alignment horizontal="left" vertical="center" shrinkToFit="1"/>
    </xf>
    <xf numFmtId="179" fontId="2" fillId="2" borderId="5" xfId="1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right" shrinkToFit="1"/>
    </xf>
    <xf numFmtId="0" fontId="2" fillId="0" borderId="4" xfId="1" applyFont="1" applyFill="1" applyBorder="1" applyAlignment="1">
      <alignment shrinkToFit="1"/>
    </xf>
    <xf numFmtId="178" fontId="2" fillId="0" borderId="4" xfId="1" applyNumberFormat="1" applyFont="1" applyFill="1" applyBorder="1" applyAlignment="1">
      <alignment shrinkToFit="1"/>
    </xf>
    <xf numFmtId="178" fontId="2" fillId="0" borderId="1" xfId="1" applyNumberFormat="1" applyFont="1" applyFill="1" applyBorder="1" applyAlignment="1"/>
    <xf numFmtId="49" fontId="2" fillId="0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 shrinkToFit="1"/>
    </xf>
    <xf numFmtId="49" fontId="2" fillId="0" borderId="1" xfId="1" applyNumberFormat="1" applyFont="1" applyFill="1" applyBorder="1" applyAlignment="1">
      <alignment horizontal="center" wrapText="1"/>
    </xf>
    <xf numFmtId="178" fontId="2" fillId="0" borderId="1" xfId="1" applyNumberFormat="1" applyFont="1" applyFill="1" applyBorder="1" applyAlignment="1">
      <alignment shrinkToFit="1"/>
    </xf>
    <xf numFmtId="49" fontId="2" fillId="0" borderId="1" xfId="1" applyNumberFormat="1" applyFont="1" applyFill="1" applyBorder="1" applyAlignment="1">
      <alignment horizontal="left" vertical="center"/>
    </xf>
    <xf numFmtId="49" fontId="2" fillId="0" borderId="3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vertical="center" wrapText="1"/>
    </xf>
    <xf numFmtId="178" fontId="2" fillId="0" borderId="4" xfId="1" applyNumberFormat="1" applyFont="1" applyFill="1" applyBorder="1" applyAlignment="1">
      <alignment horizontal="center" vertical="center" shrinkToFit="1"/>
    </xf>
    <xf numFmtId="0" fontId="2" fillId="0" borderId="10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center" shrinkToFit="1"/>
    </xf>
    <xf numFmtId="0" fontId="2" fillId="0" borderId="14" xfId="0" applyFont="1" applyBorder="1"/>
    <xf numFmtId="0" fontId="2" fillId="0" borderId="14" xfId="0" applyFont="1" applyBorder="1" applyAlignment="1">
      <alignment vertical="center"/>
    </xf>
    <xf numFmtId="0" fontId="2" fillId="3" borderId="5" xfId="0" applyFont="1" applyFill="1" applyBorder="1" applyAlignment="1">
      <alignment horizontal="center" shrinkToFit="1"/>
    </xf>
    <xf numFmtId="14" fontId="2" fillId="0" borderId="0" xfId="0" applyNumberFormat="1" applyFont="1" applyAlignment="1">
      <alignment vertical="center"/>
    </xf>
    <xf numFmtId="178" fontId="2" fillId="0" borderId="3" xfId="1" applyNumberFormat="1" applyFont="1" applyFill="1" applyBorder="1" applyAlignment="1">
      <alignment horizontal="left" vertical="top" wrapText="1"/>
    </xf>
    <xf numFmtId="49" fontId="2" fillId="0" borderId="10" xfId="1" applyNumberFormat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left" vertical="center"/>
    </xf>
    <xf numFmtId="183" fontId="0" fillId="0" borderId="0" xfId="0" applyNumberFormat="1"/>
    <xf numFmtId="184" fontId="2" fillId="0" borderId="0" xfId="0" applyNumberFormat="1" applyFont="1" applyAlignment="1">
      <alignment vertical="center"/>
    </xf>
    <xf numFmtId="18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2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center" wrapText="1" shrinkToFit="1"/>
    </xf>
    <xf numFmtId="18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shrinkToFi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1" applyFont="1" applyFill="1" applyBorder="1">
      <alignment vertical="center"/>
    </xf>
    <xf numFmtId="0" fontId="2" fillId="0" borderId="5" xfId="1" applyFont="1" applyFill="1" applyBorder="1" applyAlignment="1">
      <alignment horizontal="center" vertical="top" wrapText="1"/>
    </xf>
    <xf numFmtId="11" fontId="0" fillId="0" borderId="1" xfId="0" applyNumberFormat="1" applyBorder="1"/>
    <xf numFmtId="0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left"/>
    </xf>
    <xf numFmtId="0" fontId="2" fillId="0" borderId="5" xfId="1" applyFont="1" applyFill="1" applyBorder="1">
      <alignment vertical="center"/>
    </xf>
    <xf numFmtId="182" fontId="2" fillId="0" borderId="1" xfId="0" applyNumberFormat="1" applyFont="1" applyFill="1" applyBorder="1" applyAlignment="1">
      <alignment horizontal="center" vertical="center" shrinkToFit="1"/>
    </xf>
    <xf numFmtId="179" fontId="2" fillId="2" borderId="1" xfId="1" applyNumberFormat="1" applyFont="1" applyFill="1" applyBorder="1" applyAlignment="1">
      <alignment horizontal="center" vertical="center" shrinkToFit="1"/>
    </xf>
    <xf numFmtId="180" fontId="2" fillId="2" borderId="1" xfId="1" applyNumberFormat="1" applyFont="1" applyFill="1" applyBorder="1" applyAlignment="1">
      <alignment horizontal="center" vertical="center" shrinkToFit="1"/>
    </xf>
    <xf numFmtId="178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vertical="center" shrinkToFit="1"/>
    </xf>
    <xf numFmtId="178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14" fontId="2" fillId="0" borderId="0" xfId="0" applyNumberFormat="1" applyFont="1" applyBorder="1" applyAlignment="1"/>
    <xf numFmtId="14" fontId="2" fillId="0" borderId="0" xfId="0" applyNumberFormat="1" applyFont="1" applyFill="1" applyBorder="1" applyAlignment="1"/>
    <xf numFmtId="0" fontId="2" fillId="0" borderId="0" xfId="0" applyFont="1" applyBorder="1"/>
    <xf numFmtId="14" fontId="2" fillId="0" borderId="15" xfId="0" applyNumberFormat="1" applyFont="1" applyBorder="1" applyAlignment="1"/>
    <xf numFmtId="49" fontId="2" fillId="0" borderId="11" xfId="0" applyNumberFormat="1" applyFont="1" applyFill="1" applyBorder="1" applyAlignment="1">
      <alignment horizontal="center" shrinkToFit="1"/>
    </xf>
    <xf numFmtId="178" fontId="2" fillId="0" borderId="1" xfId="1" quotePrefix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top" textRotation="255" shrinkToFit="1"/>
    </xf>
    <xf numFmtId="0" fontId="4" fillId="0" borderId="1" xfId="0" applyFont="1" applyBorder="1" applyAlignment="1">
      <alignment vertical="top" textRotation="255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3" borderId="1" xfId="0" applyFont="1" applyFill="1" applyBorder="1" applyAlignment="1"/>
    <xf numFmtId="0" fontId="2" fillId="0" borderId="1" xfId="0" applyFont="1" applyBorder="1" applyAlignment="1">
      <alignment vertical="center" textRotation="255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9" fontId="2" fillId="0" borderId="3" xfId="1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/>
    <xf numFmtId="49" fontId="12" fillId="0" borderId="1" xfId="1" applyNumberFormat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49" fontId="12" fillId="0" borderId="1" xfId="1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vertical="center"/>
    </xf>
    <xf numFmtId="0" fontId="2" fillId="2" borderId="4" xfId="1" applyFont="1" applyFill="1" applyBorder="1" applyAlignment="1">
      <alignment horizontal="left" vertical="center" wrapText="1"/>
    </xf>
    <xf numFmtId="178" fontId="2" fillId="0" borderId="4" xfId="1" applyNumberFormat="1" applyFont="1" applyFill="1" applyBorder="1" applyAlignment="1">
      <alignment horizontal="center" vertical="center" wrapText="1"/>
    </xf>
    <xf numFmtId="180" fontId="2" fillId="2" borderId="11" xfId="1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vertical="top" textRotation="255" shrinkToFit="1"/>
    </xf>
    <xf numFmtId="0" fontId="4" fillId="0" borderId="1" xfId="0" applyFont="1" applyBorder="1" applyAlignment="1">
      <alignment vertical="top" textRotation="255" shrinkToFit="1"/>
    </xf>
    <xf numFmtId="0" fontId="2" fillId="0" borderId="1" xfId="0" applyFont="1" applyBorder="1" applyAlignment="1">
      <alignment vertical="center" textRotation="255" shrinkToFit="1"/>
    </xf>
    <xf numFmtId="0" fontId="2" fillId="3" borderId="1" xfId="0" applyFont="1" applyFill="1" applyBorder="1" applyAlignment="1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shrinkToFit="1"/>
    </xf>
    <xf numFmtId="49" fontId="14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shrinkToFit="1"/>
    </xf>
    <xf numFmtId="49" fontId="2" fillId="0" borderId="11" xfId="1" applyNumberFormat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left" vertical="top" wrapText="1"/>
    </xf>
    <xf numFmtId="178" fontId="2" fillId="0" borderId="3" xfId="1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top" shrinkToFit="1"/>
    </xf>
    <xf numFmtId="178" fontId="2" fillId="0" borderId="16" xfId="0" applyNumberFormat="1" applyFont="1" applyFill="1" applyBorder="1" applyAlignment="1">
      <alignment horizontal="center" vertical="center" shrinkToFit="1"/>
    </xf>
    <xf numFmtId="49" fontId="2" fillId="0" borderId="17" xfId="0" applyNumberFormat="1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left" vertical="top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shrinkToFit="1"/>
    </xf>
    <xf numFmtId="0" fontId="2" fillId="0" borderId="18" xfId="0" applyFont="1" applyFill="1" applyBorder="1" applyAlignment="1">
      <alignment vertical="center" shrinkToFit="1"/>
    </xf>
    <xf numFmtId="49" fontId="2" fillId="0" borderId="24" xfId="0" applyNumberFormat="1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left" vertical="top" shrinkToFit="1"/>
    </xf>
    <xf numFmtId="49" fontId="2" fillId="0" borderId="25" xfId="0" applyNumberFormat="1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left" vertical="center" shrinkToFit="1"/>
    </xf>
    <xf numFmtId="178" fontId="2" fillId="0" borderId="20" xfId="0" applyNumberFormat="1" applyFont="1" applyFill="1" applyBorder="1" applyAlignment="1">
      <alignment horizontal="center" vertical="center" shrinkToFit="1"/>
    </xf>
    <xf numFmtId="49" fontId="2" fillId="0" borderId="21" xfId="0" applyNumberFormat="1" applyFont="1" applyFill="1" applyBorder="1" applyAlignment="1">
      <alignment horizontal="center" vertical="center" shrinkToFit="1"/>
    </xf>
    <xf numFmtId="180" fontId="2" fillId="0" borderId="1" xfId="0" applyNumberFormat="1" applyFont="1" applyFill="1" applyBorder="1" applyAlignment="1">
      <alignment horizontal="center" vertical="center" shrinkToFit="1"/>
    </xf>
    <xf numFmtId="11" fontId="2" fillId="0" borderId="1" xfId="1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top" shrinkToFit="1"/>
    </xf>
    <xf numFmtId="182" fontId="2" fillId="0" borderId="1" xfId="1" applyNumberFormat="1" applyFont="1" applyFill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right"/>
    </xf>
    <xf numFmtId="0" fontId="2" fillId="0" borderId="4" xfId="1" applyFont="1" applyFill="1" applyBorder="1" applyAlignment="1">
      <alignment horizontal="center" vertical="center" textRotation="255"/>
    </xf>
    <xf numFmtId="0" fontId="2" fillId="0" borderId="9" xfId="1" applyFont="1" applyFill="1" applyBorder="1" applyAlignment="1">
      <alignment horizontal="center" vertical="center" textRotation="255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textRotation="255" shrinkToFit="1"/>
    </xf>
    <xf numFmtId="0" fontId="2" fillId="0" borderId="9" xfId="0" applyFont="1" applyBorder="1" applyAlignment="1">
      <alignment vertical="center" textRotation="255" shrinkToFit="1"/>
    </xf>
    <xf numFmtId="0" fontId="2" fillId="0" borderId="3" xfId="0" applyFont="1" applyBorder="1" applyAlignment="1">
      <alignment vertical="center" textRotation="255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2" fillId="0" borderId="1" xfId="1" applyFont="1" applyFill="1" applyBorder="1" applyAlignment="1">
      <alignment horizontal="center" vertical="center" textRotation="255" shrinkToFit="1"/>
    </xf>
    <xf numFmtId="0" fontId="2" fillId="0" borderId="6" xfId="1" applyFont="1" applyFill="1" applyBorder="1" applyAlignment="1">
      <alignment vertical="center" textRotation="255" shrinkToFit="1"/>
    </xf>
    <xf numFmtId="0" fontId="7" fillId="0" borderId="0" xfId="0" applyFont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center" textRotation="255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textRotation="255" wrapText="1"/>
    </xf>
    <xf numFmtId="0" fontId="2" fillId="0" borderId="1" xfId="0" applyFont="1" applyBorder="1" applyAlignment="1">
      <alignment vertical="center" textRotation="255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 textRotation="255"/>
    </xf>
    <xf numFmtId="0" fontId="2" fillId="0" borderId="9" xfId="0" applyFont="1" applyBorder="1" applyAlignment="1">
      <alignment horizontal="distributed" vertical="center" textRotation="255"/>
    </xf>
    <xf numFmtId="0" fontId="2" fillId="0" borderId="3" xfId="0" applyFont="1" applyBorder="1" applyAlignment="1">
      <alignment horizontal="distributed" vertical="center" textRotation="255"/>
    </xf>
    <xf numFmtId="0" fontId="6" fillId="0" borderId="1" xfId="0" applyFont="1" applyBorder="1" applyAlignment="1">
      <alignment vertical="top" textRotation="255" shrinkToFit="1"/>
    </xf>
    <xf numFmtId="0" fontId="4" fillId="0" borderId="1" xfId="0" applyFont="1" applyBorder="1" applyAlignment="1">
      <alignment vertical="top" textRotation="255" shrinkToFit="1"/>
    </xf>
    <xf numFmtId="0" fontId="2" fillId="0" borderId="6" xfId="1" applyFont="1" applyFill="1" applyBorder="1" applyAlignment="1">
      <alignment horizontal="center" vertical="center" textRotation="255" shrinkToFit="1"/>
    </xf>
    <xf numFmtId="0" fontId="2" fillId="0" borderId="4" xfId="1" applyFont="1" applyFill="1" applyBorder="1" applyAlignment="1">
      <alignment horizontal="center" vertical="center" textRotation="255" shrinkToFit="1"/>
    </xf>
    <xf numFmtId="0" fontId="2" fillId="0" borderId="9" xfId="1" applyFont="1" applyFill="1" applyBorder="1" applyAlignment="1">
      <alignment horizontal="center" vertical="center" textRotation="255" shrinkToFit="1"/>
    </xf>
    <xf numFmtId="0" fontId="2" fillId="0" borderId="3" xfId="1" applyFont="1" applyFill="1" applyBorder="1" applyAlignment="1">
      <alignment horizontal="center" vertical="center" textRotation="255" shrinkToFi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0" borderId="1" xfId="1" applyFont="1" applyFill="1" applyBorder="1" applyAlignment="1">
      <alignment vertical="top" textRotation="255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textRotation="255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vertical="center" textRotation="255" shrinkToFit="1"/>
    </xf>
    <xf numFmtId="0" fontId="2" fillId="0" borderId="5" xfId="1" applyFont="1" applyFill="1" applyBorder="1" applyAlignment="1">
      <alignment horizontal="center" vertical="center" textRotation="255" shrinkToFit="1"/>
    </xf>
    <xf numFmtId="11" fontId="2" fillId="0" borderId="6" xfId="1" applyNumberFormat="1" applyFont="1" applyFill="1" applyBorder="1" applyAlignment="1">
      <alignment horizontal="center" vertical="center" textRotation="255" shrinkToFit="1"/>
    </xf>
    <xf numFmtId="0" fontId="3" fillId="0" borderId="0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distributed" vertical="center" textRotation="255"/>
    </xf>
    <xf numFmtId="0" fontId="2" fillId="0" borderId="1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vertical="center" textRotation="255" shrinkToFit="1"/>
    </xf>
    <xf numFmtId="0" fontId="2" fillId="0" borderId="4" xfId="0" applyFont="1" applyFill="1" applyBorder="1" applyAlignment="1">
      <alignment horizontal="center" vertical="center" textRotation="255" shrinkToFit="1"/>
    </xf>
    <xf numFmtId="0" fontId="2" fillId="0" borderId="9" xfId="0" applyFont="1" applyFill="1" applyBorder="1" applyAlignment="1">
      <alignment horizontal="center" vertical="center" textRotation="255" shrinkToFit="1"/>
    </xf>
    <xf numFmtId="0" fontId="2" fillId="0" borderId="3" xfId="0" applyFont="1" applyFill="1" applyBorder="1" applyAlignment="1">
      <alignment horizontal="center" vertical="center" textRotation="255" shrinkToFit="1"/>
    </xf>
    <xf numFmtId="0" fontId="2" fillId="0" borderId="6" xfId="0" applyFont="1" applyFill="1" applyBorder="1" applyAlignment="1">
      <alignment horizontal="center" vertical="center" textRotation="255" shrinkToFit="1"/>
    </xf>
    <xf numFmtId="0" fontId="2" fillId="3" borderId="5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0" borderId="1" xfId="1" applyFont="1" applyFill="1" applyBorder="1" applyAlignment="1">
      <alignment vertical="center" textRotation="255" shrinkToFit="1"/>
    </xf>
    <xf numFmtId="0" fontId="2" fillId="0" borderId="6" xfId="0" applyFont="1" applyFill="1" applyBorder="1" applyAlignment="1">
      <alignment vertical="center" textRotation="255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1" xfId="1" applyFont="1" applyFill="1" applyBorder="1" applyAlignment="1">
      <alignment horizontal="distributed" vertical="center" textRotation="255"/>
    </xf>
    <xf numFmtId="0" fontId="2" fillId="0" borderId="1" xfId="1" applyFont="1" applyFill="1" applyBorder="1" applyAlignment="1">
      <alignment horizontal="distributed" vertical="center"/>
    </xf>
    <xf numFmtId="178" fontId="2" fillId="0" borderId="6" xfId="0" applyNumberFormat="1" applyFont="1" applyFill="1" applyBorder="1" applyAlignment="1">
      <alignment horizontal="center" vertical="center" textRotation="255" shrinkToFit="1"/>
    </xf>
    <xf numFmtId="178" fontId="2" fillId="0" borderId="6" xfId="0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vertical="center"/>
    </xf>
    <xf numFmtId="14" fontId="2" fillId="0" borderId="0" xfId="0" applyNumberFormat="1" applyFont="1" applyFill="1" applyBorder="1" applyAlignment="1">
      <alignment horizontal="right"/>
    </xf>
    <xf numFmtId="177" fontId="2" fillId="0" borderId="5" xfId="0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177" fontId="2" fillId="0" borderId="12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3" borderId="6" xfId="0" applyFont="1" applyFill="1" applyBorder="1" applyAlignment="1"/>
    <xf numFmtId="0" fontId="2" fillId="0" borderId="4" xfId="0" applyFont="1" applyBorder="1" applyAlignment="1">
      <alignment vertical="center" textRotation="255" wrapText="1"/>
    </xf>
    <xf numFmtId="0" fontId="2" fillId="0" borderId="9" xfId="0" applyFont="1" applyBorder="1" applyAlignment="1">
      <alignment vertical="center" textRotation="255"/>
    </xf>
    <xf numFmtId="0" fontId="2" fillId="0" borderId="3" xfId="0" applyFont="1" applyBorder="1" applyAlignment="1">
      <alignment vertical="center" textRotation="255"/>
    </xf>
    <xf numFmtId="0" fontId="2" fillId="0" borderId="5" xfId="0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 textRotation="255" shrinkToFit="1"/>
    </xf>
    <xf numFmtId="0" fontId="2" fillId="0" borderId="10" xfId="1" applyFont="1" applyFill="1" applyBorder="1" applyAlignment="1">
      <alignment horizontal="center" vertical="center" textRotation="255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177" fontId="2" fillId="0" borderId="5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177" fontId="2" fillId="0" borderId="12" xfId="0" applyNumberFormat="1" applyFont="1" applyBorder="1" applyAlignment="1">
      <alignment horizontal="right" vertical="center"/>
    </xf>
    <xf numFmtId="0" fontId="2" fillId="0" borderId="5" xfId="1" applyFont="1" applyFill="1" applyBorder="1" applyAlignment="1">
      <alignment horizontal="distributed" vertical="center" textRotation="255"/>
    </xf>
    <xf numFmtId="0" fontId="2" fillId="0" borderId="5" xfId="1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center" vertical="center" textRotation="255" shrinkToFit="1"/>
    </xf>
    <xf numFmtId="0" fontId="2" fillId="0" borderId="13" xfId="0" applyFont="1" applyFill="1" applyBorder="1" applyAlignment="1">
      <alignment horizontal="center" vertical="center" textRotation="255" shrinkToFit="1"/>
    </xf>
    <xf numFmtId="0" fontId="2" fillId="0" borderId="10" xfId="0" applyFont="1" applyFill="1" applyBorder="1" applyAlignment="1">
      <alignment horizontal="center" vertical="center" textRotation="255" shrinkToFit="1"/>
    </xf>
    <xf numFmtId="0" fontId="2" fillId="0" borderId="11" xfId="1" applyFont="1" applyFill="1" applyBorder="1" applyAlignment="1">
      <alignment horizontal="center" vertical="center" textRotation="255" shrinkToFit="1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1" xfId="1" applyFont="1" applyFill="1" applyBorder="1" applyAlignment="1">
      <alignment horizontal="center" vertical="center" textRotation="255"/>
    </xf>
    <xf numFmtId="0" fontId="2" fillId="0" borderId="13" xfId="1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vertical="center" textRotation="255" wrapText="1"/>
    </xf>
    <xf numFmtId="0" fontId="2" fillId="0" borderId="9" xfId="0" applyFont="1" applyFill="1" applyBorder="1" applyAlignment="1">
      <alignment vertical="center" textRotation="255"/>
    </xf>
    <xf numFmtId="0" fontId="2" fillId="0" borderId="3" xfId="0" applyFont="1" applyFill="1" applyBorder="1" applyAlignment="1">
      <alignment vertical="center" textRotation="255"/>
    </xf>
    <xf numFmtId="0" fontId="2" fillId="0" borderId="4" xfId="0" applyFont="1" applyFill="1" applyBorder="1" applyAlignment="1">
      <alignment vertical="center" textRotation="255" shrinkToFit="1"/>
    </xf>
    <xf numFmtId="0" fontId="6" fillId="0" borderId="1" xfId="0" applyFont="1" applyFill="1" applyBorder="1" applyAlignment="1">
      <alignment vertical="top" textRotation="255" shrinkToFit="1"/>
    </xf>
    <xf numFmtId="0" fontId="4" fillId="0" borderId="1" xfId="0" applyFont="1" applyFill="1" applyBorder="1" applyAlignment="1">
      <alignment vertical="top" textRotation="255" shrinkToFit="1"/>
    </xf>
    <xf numFmtId="0" fontId="6" fillId="0" borderId="6" xfId="0" applyFont="1" applyFill="1" applyBorder="1" applyAlignment="1">
      <alignment vertical="top" textRotation="255" shrinkToFit="1"/>
    </xf>
    <xf numFmtId="0" fontId="4" fillId="0" borderId="6" xfId="0" applyFont="1" applyFill="1" applyBorder="1" applyAlignment="1">
      <alignment vertical="top" textRotation="255" shrinkToFit="1"/>
    </xf>
    <xf numFmtId="0" fontId="2" fillId="0" borderId="5" xfId="1" applyFont="1" applyFill="1" applyBorder="1" applyAlignment="1">
      <alignment vertical="top" textRotation="255" shrinkToFi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9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vertical="center" textRotation="255" wrapText="1"/>
    </xf>
    <xf numFmtId="0" fontId="2" fillId="0" borderId="1" xfId="0" applyFont="1" applyFill="1" applyBorder="1" applyAlignment="1">
      <alignment vertical="center" textRotation="255"/>
    </xf>
    <xf numFmtId="0" fontId="2" fillId="0" borderId="7" xfId="1" applyFont="1" applyFill="1" applyBorder="1" applyAlignment="1">
      <alignment horizontal="center" vertical="center" shrinkToFit="1"/>
    </xf>
    <xf numFmtId="0" fontId="2" fillId="0" borderId="8" xfId="1" applyFont="1" applyFill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center" vertical="center" textRotation="255" wrapText="1" shrinkToFit="1"/>
    </xf>
    <xf numFmtId="0" fontId="2" fillId="0" borderId="9" xfId="1" applyFont="1" applyFill="1" applyBorder="1" applyAlignment="1">
      <alignment horizontal="center" vertical="center" textRotation="255" wrapText="1" shrinkToFit="1"/>
    </xf>
    <xf numFmtId="0" fontId="2" fillId="0" borderId="3" xfId="1" applyFont="1" applyFill="1" applyBorder="1" applyAlignment="1">
      <alignment horizontal="center" vertical="center" textRotation="255" wrapText="1" shrinkToFit="1"/>
    </xf>
    <xf numFmtId="0" fontId="3" fillId="0" borderId="0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 textRotation="255" shrinkToFit="1"/>
    </xf>
    <xf numFmtId="0" fontId="2" fillId="0" borderId="1" xfId="0" applyFont="1" applyBorder="1" applyAlignment="1">
      <alignment shrinkToFit="1"/>
    </xf>
    <xf numFmtId="0" fontId="4" fillId="0" borderId="4" xfId="1" applyFont="1" applyFill="1" applyBorder="1" applyAlignment="1">
      <alignment horizontal="center" vertical="center" textRotation="255" wrapText="1" shrinkToFit="1"/>
    </xf>
    <xf numFmtId="0" fontId="4" fillId="0" borderId="9" xfId="1" applyFont="1" applyFill="1" applyBorder="1" applyAlignment="1">
      <alignment horizontal="center" vertical="center" textRotation="255" wrapText="1" shrinkToFit="1"/>
    </xf>
    <xf numFmtId="0" fontId="4" fillId="0" borderId="3" xfId="1" applyFont="1" applyFill="1" applyBorder="1" applyAlignment="1">
      <alignment horizontal="center" vertical="center" textRotation="255" wrapText="1" shrinkToFit="1"/>
    </xf>
  </cellXfs>
  <cellStyles count="3">
    <cellStyle name="一般" xfId="0" builtinId="0"/>
    <cellStyle name="一般 2" xfId="1"/>
    <cellStyle name="一般 4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vert="wordArtVertRtl" wrap="square" rtlCol="0" anchor="t"/>
      <a:lstStyle>
        <a:defPPr algn="ctr">
          <a:defRPr sz="1400">
            <a:latin typeface="標楷體" panose="03000509000000000000" pitchFamily="65" charset="-120"/>
            <a:ea typeface="標楷體" panose="03000509000000000000" pitchFamily="65" charset="-12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6"/>
  <sheetViews>
    <sheetView view="pageBreakPreview" topLeftCell="A28" zoomScale="80" zoomScaleNormal="85" zoomScaleSheetLayoutView="80" workbookViewId="0">
      <selection activeCell="Q7" sqref="Q7"/>
    </sheetView>
  </sheetViews>
  <sheetFormatPr defaultColWidth="9" defaultRowHeight="17"/>
  <cols>
    <col min="1" max="2" width="7.6328125" style="5" customWidth="1"/>
    <col min="3" max="3" width="12.6328125" style="5" customWidth="1"/>
    <col min="4" max="6" width="7.6328125" style="5" customWidth="1"/>
    <col min="7" max="7" width="12.6328125" style="5" customWidth="1"/>
    <col min="8" max="8" width="7.6328125" style="5" customWidth="1"/>
    <col min="9" max="10" width="7.6328125" style="1" customWidth="1"/>
    <col min="11" max="11" width="12.6328125" style="1" customWidth="1"/>
    <col min="12" max="14" width="7.6328125" style="1" customWidth="1"/>
    <col min="15" max="15" width="12.6328125" style="1" customWidth="1"/>
    <col min="16" max="18" width="7.6328125" style="1" customWidth="1"/>
    <col min="19" max="19" width="12.6328125" style="1" customWidth="1"/>
    <col min="20" max="21" width="7.6328125" style="1" customWidth="1"/>
    <col min="22" max="16384" width="9" style="1"/>
  </cols>
  <sheetData>
    <row r="1" spans="1:21" s="15" customFormat="1" ht="28.5" customHeight="1">
      <c r="A1" s="320" t="str">
        <f>工作表1!A1</f>
        <v xml:space="preserve"> 屏東縣東寧.竹田國民小學111年11月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6" t="str">
        <f>工作表1!G1</f>
        <v>第1週學生午餐食譜(自設廚房)</v>
      </c>
      <c r="M1" s="6"/>
      <c r="N1" s="6"/>
      <c r="O1" s="6"/>
      <c r="P1" s="6"/>
      <c r="Q1" s="6"/>
      <c r="R1" s="6"/>
      <c r="S1" s="6"/>
      <c r="T1" s="6"/>
      <c r="U1" s="6"/>
    </row>
    <row r="2" spans="1:21" ht="21" customHeight="1">
      <c r="A2" s="12" t="str">
        <f>工作表1!A3</f>
        <v>供應人數：694人</v>
      </c>
      <c r="B2" s="218"/>
      <c r="C2" s="13"/>
      <c r="D2" s="13"/>
      <c r="E2" s="13"/>
      <c r="F2" s="13"/>
      <c r="G2" s="14" t="s">
        <v>45</v>
      </c>
      <c r="H2" s="14"/>
      <c r="I2" s="14"/>
      <c r="J2" s="14"/>
      <c r="K2" s="14"/>
      <c r="L2" s="14" t="str">
        <f>工作表1!A4</f>
        <v>食材供應商：西台餐廳</v>
      </c>
      <c r="M2" s="14"/>
      <c r="O2" s="14"/>
      <c r="P2" s="14" t="str">
        <f>工作表1!A5</f>
        <v>電話：08-7792135</v>
      </c>
      <c r="Q2" s="14"/>
      <c r="S2" s="275">
        <f>工作表1!A6</f>
        <v>44854</v>
      </c>
      <c r="T2" s="275"/>
      <c r="U2" s="187" t="s">
        <v>46</v>
      </c>
    </row>
    <row r="3" spans="1:21" ht="19" customHeight="1">
      <c r="A3" s="46" t="s">
        <v>2</v>
      </c>
      <c r="B3" s="280"/>
      <c r="C3" s="282"/>
      <c r="D3" s="278" t="s">
        <v>25</v>
      </c>
      <c r="E3" s="279"/>
      <c r="F3" s="280">
        <f>工作表1!B10</f>
        <v>44866</v>
      </c>
      <c r="G3" s="282"/>
      <c r="H3" s="278" t="s">
        <v>26</v>
      </c>
      <c r="I3" s="279"/>
      <c r="J3" s="280">
        <f>工作表1!B11</f>
        <v>44867</v>
      </c>
      <c r="K3" s="282"/>
      <c r="L3" s="278" t="s">
        <v>27</v>
      </c>
      <c r="M3" s="279"/>
      <c r="N3" s="280">
        <f>工作表1!B12</f>
        <v>44868</v>
      </c>
      <c r="O3" s="281"/>
      <c r="P3" s="279" t="s">
        <v>28</v>
      </c>
      <c r="Q3" s="279"/>
      <c r="R3" s="280">
        <f>工作表1!B13</f>
        <v>44869</v>
      </c>
      <c r="S3" s="282"/>
      <c r="T3" s="278" t="s">
        <v>29</v>
      </c>
      <c r="U3" s="279"/>
    </row>
    <row r="4" spans="1:21" s="9" customFormat="1" ht="19" customHeight="1">
      <c r="A4" s="200" t="s">
        <v>3</v>
      </c>
      <c r="B4" s="201" t="s">
        <v>48</v>
      </c>
      <c r="C4" s="200" t="s">
        <v>23</v>
      </c>
      <c r="D4" s="201" t="s">
        <v>39</v>
      </c>
      <c r="E4" s="201" t="s">
        <v>30</v>
      </c>
      <c r="F4" s="201" t="s">
        <v>48</v>
      </c>
      <c r="G4" s="200" t="s">
        <v>23</v>
      </c>
      <c r="H4" s="201" t="s">
        <v>39</v>
      </c>
      <c r="I4" s="201" t="s">
        <v>30</v>
      </c>
      <c r="J4" s="201" t="s">
        <v>48</v>
      </c>
      <c r="K4" s="200" t="s">
        <v>23</v>
      </c>
      <c r="L4" s="201" t="s">
        <v>39</v>
      </c>
      <c r="M4" s="201" t="s">
        <v>31</v>
      </c>
      <c r="N4" s="201" t="s">
        <v>48</v>
      </c>
      <c r="O4" s="200" t="s">
        <v>23</v>
      </c>
      <c r="P4" s="201" t="s">
        <v>39</v>
      </c>
      <c r="Q4" s="201" t="s">
        <v>30</v>
      </c>
      <c r="R4" s="201" t="s">
        <v>48</v>
      </c>
      <c r="S4" s="200" t="s">
        <v>23</v>
      </c>
      <c r="T4" s="201" t="s">
        <v>39</v>
      </c>
      <c r="U4" s="201" t="s">
        <v>31</v>
      </c>
    </row>
    <row r="5" spans="1:21" s="72" customFormat="1" ht="16.5" customHeight="1">
      <c r="A5" s="311" t="s">
        <v>109</v>
      </c>
      <c r="B5" s="312"/>
      <c r="C5" s="115"/>
      <c r="D5" s="97"/>
      <c r="E5" s="98"/>
      <c r="F5" s="312" t="s">
        <v>279</v>
      </c>
      <c r="G5" s="115" t="s">
        <v>179</v>
      </c>
      <c r="H5" s="97">
        <f>1000/694*I5</f>
        <v>79.250720461095099</v>
      </c>
      <c r="I5" s="101" t="s">
        <v>100</v>
      </c>
      <c r="J5" s="314" t="s">
        <v>137</v>
      </c>
      <c r="K5" s="113" t="s">
        <v>106</v>
      </c>
      <c r="L5" s="97">
        <f>1000/694*M5</f>
        <v>93.659942363112393</v>
      </c>
      <c r="M5" s="169">
        <v>65</v>
      </c>
      <c r="N5" s="312" t="s">
        <v>105</v>
      </c>
      <c r="O5" s="115" t="s">
        <v>60</v>
      </c>
      <c r="P5" s="97">
        <f>1000/694*Q5</f>
        <v>79.250720461095099</v>
      </c>
      <c r="Q5" s="101" t="s">
        <v>100</v>
      </c>
      <c r="R5" s="314" t="s">
        <v>59</v>
      </c>
      <c r="S5" s="113" t="s">
        <v>60</v>
      </c>
      <c r="T5" s="97">
        <f>1000/694*U5</f>
        <v>93.659942363112393</v>
      </c>
      <c r="U5" s="169">
        <v>65</v>
      </c>
    </row>
    <row r="6" spans="1:21" s="72" customFormat="1" ht="16.5" customHeight="1">
      <c r="A6" s="311"/>
      <c r="B6" s="313"/>
      <c r="C6" s="108"/>
      <c r="D6" s="97"/>
      <c r="E6" s="98"/>
      <c r="F6" s="313"/>
      <c r="G6" s="108" t="s">
        <v>178</v>
      </c>
      <c r="H6" s="97">
        <f t="shared" ref="H6:H31" si="0">1000/694*I6</f>
        <v>14.40922190201729</v>
      </c>
      <c r="I6" s="101" t="s">
        <v>438</v>
      </c>
      <c r="J6" s="314"/>
      <c r="K6" s="113"/>
      <c r="L6" s="97"/>
      <c r="M6" s="170"/>
      <c r="N6" s="313"/>
      <c r="O6" s="108" t="s">
        <v>161</v>
      </c>
      <c r="P6" s="97">
        <f t="shared" ref="P6:P9" si="1">1000/694*Q6</f>
        <v>14.40922190201729</v>
      </c>
      <c r="Q6" s="101" t="s">
        <v>438</v>
      </c>
      <c r="R6" s="314"/>
      <c r="S6" s="113"/>
      <c r="T6" s="97"/>
      <c r="U6" s="170"/>
    </row>
    <row r="7" spans="1:21" s="70" customFormat="1" ht="16.5" customHeight="1">
      <c r="A7" s="295" t="s">
        <v>104</v>
      </c>
      <c r="B7" s="305"/>
      <c r="C7" s="107"/>
      <c r="D7" s="97"/>
      <c r="E7" s="98"/>
      <c r="F7" s="292" t="s">
        <v>534</v>
      </c>
      <c r="G7" s="26" t="s">
        <v>225</v>
      </c>
      <c r="H7" s="97">
        <f t="shared" si="0"/>
        <v>82.132564841498564</v>
      </c>
      <c r="I7" s="101" t="s">
        <v>537</v>
      </c>
      <c r="J7" s="306" t="s">
        <v>150</v>
      </c>
      <c r="K7" s="106" t="s">
        <v>103</v>
      </c>
      <c r="L7" s="97">
        <f>1000/694*M7</f>
        <v>40.345821325648416</v>
      </c>
      <c r="M7" s="101" t="s">
        <v>149</v>
      </c>
      <c r="N7" s="292" t="s">
        <v>447</v>
      </c>
      <c r="O7" s="20" t="s">
        <v>284</v>
      </c>
      <c r="P7" s="97">
        <f t="shared" si="1"/>
        <v>79.250720461095099</v>
      </c>
      <c r="Q7" s="101" t="s">
        <v>100</v>
      </c>
      <c r="R7" s="293" t="s">
        <v>152</v>
      </c>
      <c r="S7" s="104" t="s">
        <v>148</v>
      </c>
      <c r="T7" s="97">
        <f>1000/694*U7</f>
        <v>79.250720461095099</v>
      </c>
      <c r="U7" s="101" t="s">
        <v>168</v>
      </c>
    </row>
    <row r="8" spans="1:21" s="70" customFormat="1" ht="16.5" customHeight="1">
      <c r="A8" s="296"/>
      <c r="B8" s="305"/>
      <c r="C8" s="107"/>
      <c r="D8" s="97"/>
      <c r="E8" s="98"/>
      <c r="F8" s="292"/>
      <c r="G8" s="153" t="s">
        <v>535</v>
      </c>
      <c r="H8" s="97">
        <f t="shared" si="0"/>
        <v>1.7291066282420748</v>
      </c>
      <c r="I8" s="31" t="s">
        <v>536</v>
      </c>
      <c r="J8" s="307"/>
      <c r="K8" s="87" t="s">
        <v>147</v>
      </c>
      <c r="L8" s="97">
        <f t="shared" ref="L8:L16" si="2">1000/694*M8</f>
        <v>36.023054755043226</v>
      </c>
      <c r="M8" s="82" t="s">
        <v>81</v>
      </c>
      <c r="N8" s="292"/>
      <c r="O8" s="20" t="s">
        <v>448</v>
      </c>
      <c r="P8" s="97">
        <f t="shared" si="1"/>
        <v>1.4409221902017291</v>
      </c>
      <c r="Q8" s="82" t="s">
        <v>199</v>
      </c>
      <c r="R8" s="293"/>
      <c r="S8" s="104" t="s">
        <v>146</v>
      </c>
      <c r="T8" s="97">
        <f t="shared" ref="T8:T18" si="3">1000/694*U8</f>
        <v>1.7291066282420748</v>
      </c>
      <c r="U8" s="101" t="s">
        <v>72</v>
      </c>
    </row>
    <row r="9" spans="1:21" s="70" customFormat="1" ht="16.5" customHeight="1">
      <c r="A9" s="296"/>
      <c r="B9" s="305"/>
      <c r="C9" s="108"/>
      <c r="D9" s="97"/>
      <c r="E9" s="85"/>
      <c r="F9" s="292"/>
      <c r="G9" s="104" t="s">
        <v>578</v>
      </c>
      <c r="H9" s="97">
        <f t="shared" si="0"/>
        <v>17.291066282420751</v>
      </c>
      <c r="I9" s="125" t="s">
        <v>579</v>
      </c>
      <c r="J9" s="307"/>
      <c r="K9" s="87" t="s">
        <v>145</v>
      </c>
      <c r="L9" s="97">
        <f t="shared" si="2"/>
        <v>4.3227665706051877</v>
      </c>
      <c r="M9" s="82" t="s">
        <v>83</v>
      </c>
      <c r="N9" s="318"/>
      <c r="O9" s="109" t="s">
        <v>449</v>
      </c>
      <c r="P9" s="97">
        <f t="shared" si="1"/>
        <v>0.72046109510086453</v>
      </c>
      <c r="Q9" s="82" t="s">
        <v>450</v>
      </c>
      <c r="R9" s="293"/>
      <c r="S9" s="106" t="s">
        <v>169</v>
      </c>
      <c r="T9" s="97">
        <f t="shared" si="3"/>
        <v>1.7291066282420748</v>
      </c>
      <c r="U9" s="103" t="s">
        <v>72</v>
      </c>
    </row>
    <row r="10" spans="1:21" s="70" customFormat="1" ht="16.5" customHeight="1">
      <c r="A10" s="296"/>
      <c r="B10" s="305"/>
      <c r="C10" s="108"/>
      <c r="D10" s="97"/>
      <c r="E10" s="85"/>
      <c r="F10" s="292"/>
      <c r="G10" s="108"/>
      <c r="H10" s="97"/>
      <c r="I10" s="82"/>
      <c r="J10" s="307"/>
      <c r="K10" s="107" t="s">
        <v>144</v>
      </c>
      <c r="L10" s="97">
        <f t="shared" si="2"/>
        <v>2.8818443804034581</v>
      </c>
      <c r="M10" s="82" t="s">
        <v>143</v>
      </c>
      <c r="N10" s="318"/>
      <c r="O10" s="109"/>
      <c r="P10" s="97"/>
      <c r="Q10" s="82"/>
      <c r="R10" s="293"/>
      <c r="S10" s="104" t="s">
        <v>252</v>
      </c>
      <c r="T10" s="97">
        <f t="shared" si="3"/>
        <v>0.86455331412103742</v>
      </c>
      <c r="U10" s="125" t="s">
        <v>253</v>
      </c>
    </row>
    <row r="11" spans="1:21" s="70" customFormat="1" ht="16.5" customHeight="1">
      <c r="A11" s="296"/>
      <c r="B11" s="305"/>
      <c r="C11" s="108"/>
      <c r="D11" s="97"/>
      <c r="E11" s="85"/>
      <c r="F11" s="292"/>
      <c r="G11" s="151"/>
      <c r="H11" s="97"/>
      <c r="I11" s="82"/>
      <c r="J11" s="307"/>
      <c r="K11" s="129" t="s">
        <v>116</v>
      </c>
      <c r="L11" s="97">
        <f t="shared" si="2"/>
        <v>8.6455331412103753</v>
      </c>
      <c r="M11" s="82" t="s">
        <v>63</v>
      </c>
      <c r="N11" s="318"/>
      <c r="O11" s="141"/>
      <c r="P11" s="97"/>
      <c r="Q11" s="128"/>
      <c r="R11" s="293"/>
      <c r="S11" s="104" t="s">
        <v>329</v>
      </c>
      <c r="T11" s="97">
        <f t="shared" si="3"/>
        <v>17.291066282420751</v>
      </c>
      <c r="U11" s="125" t="s">
        <v>365</v>
      </c>
    </row>
    <row r="12" spans="1:21" s="70" customFormat="1" ht="16.5" customHeight="1">
      <c r="A12" s="296"/>
      <c r="B12" s="305"/>
      <c r="C12" s="108"/>
      <c r="D12" s="97"/>
      <c r="E12" s="85"/>
      <c r="F12" s="292"/>
      <c r="G12" s="151"/>
      <c r="H12" s="97"/>
      <c r="I12" s="82"/>
      <c r="J12" s="307"/>
      <c r="K12" s="107" t="s">
        <v>76</v>
      </c>
      <c r="L12" s="97">
        <f t="shared" si="2"/>
        <v>12.968299711815561</v>
      </c>
      <c r="M12" s="101" t="s">
        <v>122</v>
      </c>
      <c r="N12" s="292"/>
      <c r="O12" s="133"/>
      <c r="P12" s="97"/>
      <c r="Q12" s="128"/>
      <c r="R12" s="293"/>
      <c r="S12" s="87"/>
      <c r="T12" s="97"/>
      <c r="U12" s="82"/>
    </row>
    <row r="13" spans="1:21" s="70" customFormat="1" ht="16.5" customHeight="1">
      <c r="A13" s="295" t="s">
        <v>121</v>
      </c>
      <c r="B13" s="293"/>
      <c r="C13" s="108"/>
      <c r="D13" s="97"/>
      <c r="E13" s="97"/>
      <c r="F13" s="292" t="s">
        <v>499</v>
      </c>
      <c r="G13" s="107" t="s">
        <v>500</v>
      </c>
      <c r="H13" s="97">
        <f t="shared" si="0"/>
        <v>8.6455331412103753</v>
      </c>
      <c r="I13" s="101" t="s">
        <v>63</v>
      </c>
      <c r="J13" s="307"/>
      <c r="K13" s="106" t="s">
        <v>117</v>
      </c>
      <c r="L13" s="97">
        <f t="shared" si="2"/>
        <v>21.613832853025936</v>
      </c>
      <c r="M13" s="101" t="s">
        <v>66</v>
      </c>
      <c r="N13" s="292" t="s">
        <v>320</v>
      </c>
      <c r="O13" s="107" t="s">
        <v>369</v>
      </c>
      <c r="P13" s="97">
        <f t="shared" ref="P13:P15" si="4">1000/694*Q13</f>
        <v>43.227665706051873</v>
      </c>
      <c r="Q13" s="101" t="s">
        <v>322</v>
      </c>
      <c r="R13" s="319" t="s">
        <v>390</v>
      </c>
      <c r="S13" s="152" t="s">
        <v>391</v>
      </c>
      <c r="T13" s="97">
        <f t="shared" si="3"/>
        <v>7.2046109510086449</v>
      </c>
      <c r="U13" s="101" t="s">
        <v>392</v>
      </c>
    </row>
    <row r="14" spans="1:21" s="70" customFormat="1" ht="16.5" customHeight="1">
      <c r="A14" s="296"/>
      <c r="B14" s="293"/>
      <c r="C14" s="108"/>
      <c r="D14" s="97"/>
      <c r="E14" s="97"/>
      <c r="F14" s="292"/>
      <c r="G14" s="107" t="s">
        <v>166</v>
      </c>
      <c r="H14" s="97">
        <f t="shared" si="0"/>
        <v>57.636887608069159</v>
      </c>
      <c r="I14" s="101" t="s">
        <v>92</v>
      </c>
      <c r="J14" s="307"/>
      <c r="K14" s="87" t="s">
        <v>64</v>
      </c>
      <c r="L14" s="97">
        <f t="shared" si="2"/>
        <v>28.81844380403458</v>
      </c>
      <c r="M14" s="101" t="s">
        <v>78</v>
      </c>
      <c r="N14" s="292"/>
      <c r="O14" s="107" t="s">
        <v>163</v>
      </c>
      <c r="P14" s="97">
        <f t="shared" si="4"/>
        <v>43.227665706051873</v>
      </c>
      <c r="Q14" s="101" t="s">
        <v>94</v>
      </c>
      <c r="R14" s="305"/>
      <c r="S14" s="152" t="s">
        <v>324</v>
      </c>
      <c r="T14" s="97">
        <f t="shared" si="3"/>
        <v>64.841498559077806</v>
      </c>
      <c r="U14" s="101" t="s">
        <v>259</v>
      </c>
    </row>
    <row r="15" spans="1:21" s="70" customFormat="1" ht="16.5" customHeight="1">
      <c r="A15" s="296"/>
      <c r="B15" s="293"/>
      <c r="C15" s="106"/>
      <c r="D15" s="97"/>
      <c r="E15" s="101"/>
      <c r="F15" s="292"/>
      <c r="G15" s="107" t="s">
        <v>114</v>
      </c>
      <c r="H15" s="97">
        <f t="shared" si="0"/>
        <v>7.2046109510086449</v>
      </c>
      <c r="I15" s="101" t="s">
        <v>167</v>
      </c>
      <c r="J15" s="307"/>
      <c r="K15" s="108" t="s">
        <v>79</v>
      </c>
      <c r="L15" s="97">
        <f t="shared" si="2"/>
        <v>43.227665706051873</v>
      </c>
      <c r="M15" s="82" t="s">
        <v>94</v>
      </c>
      <c r="N15" s="292"/>
      <c r="O15" s="107" t="s">
        <v>321</v>
      </c>
      <c r="P15" s="97">
        <f t="shared" si="4"/>
        <v>7.2046109510086449</v>
      </c>
      <c r="Q15" s="101" t="s">
        <v>323</v>
      </c>
      <c r="R15" s="305"/>
      <c r="S15" s="152" t="s">
        <v>312</v>
      </c>
      <c r="T15" s="97">
        <f t="shared" si="3"/>
        <v>7.2046109510086449</v>
      </c>
      <c r="U15" s="101" t="s">
        <v>313</v>
      </c>
    </row>
    <row r="16" spans="1:21" s="70" customFormat="1" ht="16.5" customHeight="1">
      <c r="A16" s="296"/>
      <c r="B16" s="293"/>
      <c r="C16" s="87"/>
      <c r="D16" s="97"/>
      <c r="E16" s="82"/>
      <c r="F16" s="292"/>
      <c r="G16" s="109" t="s">
        <v>91</v>
      </c>
      <c r="H16" s="97">
        <f t="shared" si="0"/>
        <v>4.3227665706051877</v>
      </c>
      <c r="I16" s="82" t="s">
        <v>83</v>
      </c>
      <c r="J16" s="307"/>
      <c r="K16" s="108" t="s">
        <v>62</v>
      </c>
      <c r="L16" s="97">
        <f t="shared" si="2"/>
        <v>0.86455331412103742</v>
      </c>
      <c r="M16" s="82" t="s">
        <v>73</v>
      </c>
      <c r="N16" s="292"/>
      <c r="O16" s="107"/>
      <c r="P16" s="97"/>
      <c r="Q16" s="101"/>
      <c r="R16" s="305"/>
      <c r="S16" s="108" t="s">
        <v>393</v>
      </c>
      <c r="T16" s="97">
        <f t="shared" si="3"/>
        <v>4.3227665706051877</v>
      </c>
      <c r="U16" s="82" t="s">
        <v>394</v>
      </c>
    </row>
    <row r="17" spans="1:21" s="70" customFormat="1" ht="16.5" customHeight="1">
      <c r="A17" s="296"/>
      <c r="B17" s="293"/>
      <c r="C17" s="87"/>
      <c r="D17" s="97"/>
      <c r="E17" s="82"/>
      <c r="F17" s="292"/>
      <c r="G17" s="109" t="s">
        <v>251</v>
      </c>
      <c r="H17" s="97">
        <f t="shared" si="0"/>
        <v>0.86455331412103742</v>
      </c>
      <c r="I17" s="82" t="s">
        <v>254</v>
      </c>
      <c r="J17" s="308"/>
      <c r="K17" s="108"/>
      <c r="L17" s="97"/>
      <c r="M17" s="82"/>
      <c r="N17" s="292"/>
      <c r="O17" s="107"/>
      <c r="P17" s="97"/>
      <c r="Q17" s="82"/>
      <c r="R17" s="305"/>
      <c r="S17" s="108"/>
      <c r="T17" s="97"/>
      <c r="U17" s="82"/>
    </row>
    <row r="18" spans="1:21" s="9" customFormat="1" ht="19" customHeight="1">
      <c r="A18" s="300" t="s">
        <v>14</v>
      </c>
      <c r="B18" s="287"/>
      <c r="C18" s="21"/>
      <c r="D18" s="97"/>
      <c r="E18" s="203"/>
      <c r="F18" s="287" t="s">
        <v>15</v>
      </c>
      <c r="G18" s="21" t="s">
        <v>204</v>
      </c>
      <c r="H18" s="97">
        <f t="shared" si="0"/>
        <v>76.368876080691635</v>
      </c>
      <c r="I18" s="203">
        <v>53</v>
      </c>
      <c r="J18" s="287" t="s">
        <v>15</v>
      </c>
      <c r="K18" s="21"/>
      <c r="L18" s="97"/>
      <c r="M18" s="200"/>
      <c r="N18" s="287" t="s">
        <v>15</v>
      </c>
      <c r="O18" s="21" t="s">
        <v>451</v>
      </c>
      <c r="P18" s="97">
        <f t="shared" ref="P18" si="5">1000/694*Q18</f>
        <v>76.368876080691635</v>
      </c>
      <c r="Q18" s="200">
        <v>53</v>
      </c>
      <c r="R18" s="287" t="s">
        <v>15</v>
      </c>
      <c r="S18" s="21" t="s">
        <v>452</v>
      </c>
      <c r="T18" s="97">
        <f t="shared" si="3"/>
        <v>76.368876080691635</v>
      </c>
      <c r="U18" s="200">
        <v>53</v>
      </c>
    </row>
    <row r="19" spans="1:21" s="3" customFormat="1" ht="19" customHeight="1">
      <c r="A19" s="301"/>
      <c r="B19" s="288"/>
      <c r="C19" s="290" t="s">
        <v>17</v>
      </c>
      <c r="D19" s="97"/>
      <c r="E19" s="30"/>
      <c r="F19" s="288"/>
      <c r="G19" s="283" t="s">
        <v>19</v>
      </c>
      <c r="H19" s="97"/>
      <c r="I19" s="30"/>
      <c r="J19" s="288"/>
      <c r="K19" s="283" t="s">
        <v>17</v>
      </c>
      <c r="L19" s="97"/>
      <c r="M19" s="42"/>
      <c r="N19" s="288"/>
      <c r="O19" s="283" t="s">
        <v>18</v>
      </c>
      <c r="P19" s="97"/>
      <c r="Q19" s="42"/>
      <c r="R19" s="288"/>
      <c r="S19" s="283" t="s">
        <v>17</v>
      </c>
      <c r="T19" s="97"/>
      <c r="U19" s="4"/>
    </row>
    <row r="20" spans="1:21" s="3" customFormat="1" ht="19" customHeight="1">
      <c r="A20" s="301"/>
      <c r="B20" s="288"/>
      <c r="C20" s="291"/>
      <c r="D20" s="97"/>
      <c r="E20" s="30"/>
      <c r="F20" s="288"/>
      <c r="G20" s="284"/>
      <c r="H20" s="97"/>
      <c r="I20" s="30"/>
      <c r="J20" s="288"/>
      <c r="K20" s="284"/>
      <c r="L20" s="97"/>
      <c r="M20" s="42"/>
      <c r="N20" s="288"/>
      <c r="O20" s="284"/>
      <c r="P20" s="97"/>
      <c r="Q20" s="42"/>
      <c r="R20" s="288"/>
      <c r="S20" s="284"/>
      <c r="T20" s="97"/>
      <c r="U20" s="4"/>
    </row>
    <row r="21" spans="1:21" s="3" customFormat="1" ht="19" customHeight="1">
      <c r="A21" s="301"/>
      <c r="B21" s="288"/>
      <c r="C21" s="285" t="s">
        <v>16</v>
      </c>
      <c r="D21" s="97"/>
      <c r="E21" s="30"/>
      <c r="F21" s="288"/>
      <c r="G21" s="285" t="s">
        <v>16</v>
      </c>
      <c r="H21" s="97"/>
      <c r="I21" s="30"/>
      <c r="J21" s="288"/>
      <c r="K21" s="285" t="s">
        <v>16</v>
      </c>
      <c r="L21" s="97"/>
      <c r="M21" s="42"/>
      <c r="N21" s="288"/>
      <c r="O21" s="285" t="s">
        <v>16</v>
      </c>
      <c r="P21" s="97"/>
      <c r="Q21" s="42"/>
      <c r="R21" s="288"/>
      <c r="S21" s="285" t="s">
        <v>16</v>
      </c>
      <c r="T21" s="97"/>
      <c r="U21" s="4"/>
    </row>
    <row r="22" spans="1:21" s="3" customFormat="1" ht="19" customHeight="1">
      <c r="A22" s="302"/>
      <c r="B22" s="289"/>
      <c r="C22" s="286"/>
      <c r="D22" s="97"/>
      <c r="E22" s="30"/>
      <c r="F22" s="289"/>
      <c r="G22" s="286"/>
      <c r="H22" s="97"/>
      <c r="I22" s="30"/>
      <c r="J22" s="289"/>
      <c r="K22" s="286"/>
      <c r="L22" s="97"/>
      <c r="M22" s="42"/>
      <c r="N22" s="289"/>
      <c r="O22" s="286"/>
      <c r="P22" s="97"/>
      <c r="Q22" s="42"/>
      <c r="R22" s="289"/>
      <c r="S22" s="286"/>
      <c r="T22" s="97"/>
      <c r="U22" s="4"/>
    </row>
    <row r="23" spans="1:21" s="3" customFormat="1" ht="19" customHeight="1">
      <c r="A23" s="315" t="s">
        <v>9</v>
      </c>
      <c r="B23" s="303"/>
      <c r="C23" s="2"/>
      <c r="D23" s="97"/>
      <c r="E23" s="30"/>
      <c r="F23" s="303"/>
      <c r="G23" s="2"/>
      <c r="H23" s="97"/>
      <c r="I23" s="30"/>
      <c r="J23" s="317" t="s">
        <v>501</v>
      </c>
      <c r="K23" s="21" t="str">
        <f>J23</f>
        <v>奶皇包</v>
      </c>
      <c r="L23" s="97">
        <f t="shared" ref="L23" si="6">1000/694*M23</f>
        <v>24.495677233429394</v>
      </c>
      <c r="M23" s="200">
        <v>17</v>
      </c>
      <c r="N23" s="303"/>
      <c r="O23" s="2"/>
      <c r="P23" s="97"/>
      <c r="Q23" s="42"/>
      <c r="R23" s="303"/>
      <c r="S23" s="2"/>
      <c r="T23" s="97"/>
      <c r="U23" s="4"/>
    </row>
    <row r="24" spans="1:21" s="3" customFormat="1" ht="19" customHeight="1">
      <c r="A24" s="316"/>
      <c r="B24" s="304"/>
      <c r="C24" s="2"/>
      <c r="D24" s="97"/>
      <c r="E24" s="30"/>
      <c r="F24" s="304"/>
      <c r="G24" s="2"/>
      <c r="H24" s="97"/>
      <c r="I24" s="30"/>
      <c r="J24" s="317"/>
      <c r="K24" s="2"/>
      <c r="L24" s="97"/>
      <c r="M24" s="42"/>
      <c r="N24" s="304"/>
      <c r="O24" s="2"/>
      <c r="P24" s="97"/>
      <c r="Q24" s="42"/>
      <c r="R24" s="304"/>
      <c r="S24" s="2"/>
      <c r="T24" s="97"/>
      <c r="U24" s="4"/>
    </row>
    <row r="25" spans="1:21" s="3" customFormat="1" ht="19" customHeight="1">
      <c r="A25" s="316"/>
      <c r="B25" s="304"/>
      <c r="C25" s="2"/>
      <c r="D25" s="97"/>
      <c r="E25" s="30"/>
      <c r="F25" s="304"/>
      <c r="G25" s="2"/>
      <c r="H25" s="97"/>
      <c r="I25" s="30"/>
      <c r="J25" s="317"/>
      <c r="K25" s="2"/>
      <c r="L25" s="97"/>
      <c r="M25" s="42"/>
      <c r="N25" s="304"/>
      <c r="O25" s="2"/>
      <c r="P25" s="97"/>
      <c r="Q25" s="42"/>
      <c r="R25" s="304"/>
      <c r="S25" s="2"/>
      <c r="T25" s="97"/>
      <c r="U25" s="4"/>
    </row>
    <row r="26" spans="1:21" s="3" customFormat="1" ht="19" customHeight="1">
      <c r="A26" s="316"/>
      <c r="B26" s="304"/>
      <c r="C26" s="2"/>
      <c r="D26" s="97"/>
      <c r="E26" s="30"/>
      <c r="F26" s="304"/>
      <c r="G26" s="2"/>
      <c r="H26" s="97"/>
      <c r="I26" s="30"/>
      <c r="J26" s="317"/>
      <c r="K26" s="2"/>
      <c r="L26" s="97"/>
      <c r="M26" s="42"/>
      <c r="N26" s="304"/>
      <c r="O26" s="2"/>
      <c r="P26" s="97"/>
      <c r="Q26" s="42"/>
      <c r="R26" s="304"/>
      <c r="S26" s="2"/>
      <c r="T26" s="97"/>
      <c r="U26" s="4"/>
    </row>
    <row r="27" spans="1:21" s="3" customFormat="1" ht="19" customHeight="1">
      <c r="A27" s="316"/>
      <c r="B27" s="304"/>
      <c r="C27" s="2"/>
      <c r="D27" s="97"/>
      <c r="E27" s="30"/>
      <c r="F27" s="304"/>
      <c r="G27" s="2"/>
      <c r="H27" s="97"/>
      <c r="I27" s="30"/>
      <c r="J27" s="317"/>
      <c r="K27" s="2"/>
      <c r="L27" s="97"/>
      <c r="M27" s="42"/>
      <c r="N27" s="304"/>
      <c r="O27" s="2"/>
      <c r="P27" s="97"/>
      <c r="Q27" s="42"/>
      <c r="R27" s="304"/>
      <c r="S27" s="2"/>
      <c r="T27" s="97"/>
      <c r="U27" s="4"/>
    </row>
    <row r="28" spans="1:21" s="70" customFormat="1" ht="16.5" customHeight="1">
      <c r="A28" s="296" t="s">
        <v>119</v>
      </c>
      <c r="B28" s="305"/>
      <c r="C28" s="159"/>
      <c r="D28" s="97"/>
      <c r="E28" s="101"/>
      <c r="F28" s="306" t="s">
        <v>142</v>
      </c>
      <c r="G28" s="131" t="s">
        <v>141</v>
      </c>
      <c r="H28" s="97">
        <f t="shared" si="0"/>
        <v>28.81844380403458</v>
      </c>
      <c r="I28" s="101" t="s">
        <v>99</v>
      </c>
      <c r="J28" s="305"/>
      <c r="K28" s="107"/>
      <c r="L28" s="97"/>
      <c r="M28" s="98"/>
      <c r="N28" s="292" t="s">
        <v>387</v>
      </c>
      <c r="O28" s="99" t="s">
        <v>388</v>
      </c>
      <c r="P28" s="97">
        <f t="shared" ref="P28:P30" si="7">1000/694*Q28</f>
        <v>28.81844380403458</v>
      </c>
      <c r="Q28" s="101" t="s">
        <v>389</v>
      </c>
      <c r="R28" s="293" t="s">
        <v>218</v>
      </c>
      <c r="S28" s="107" t="s">
        <v>219</v>
      </c>
      <c r="T28" s="97">
        <f t="shared" ref="T28:T29" si="8">1000/694*U28</f>
        <v>17.291066282420751</v>
      </c>
      <c r="U28" s="101" t="s">
        <v>61</v>
      </c>
    </row>
    <row r="29" spans="1:21" s="70" customFormat="1" ht="16.5" customHeight="1">
      <c r="A29" s="296"/>
      <c r="B29" s="305"/>
      <c r="C29" s="107"/>
      <c r="D29" s="97"/>
      <c r="E29" s="101"/>
      <c r="F29" s="307"/>
      <c r="G29" s="132" t="s">
        <v>96</v>
      </c>
      <c r="H29" s="97">
        <f t="shared" si="0"/>
        <v>14.40922190201729</v>
      </c>
      <c r="I29" s="101" t="s">
        <v>85</v>
      </c>
      <c r="J29" s="305"/>
      <c r="K29" s="107"/>
      <c r="L29" s="97"/>
      <c r="M29" s="98"/>
      <c r="N29" s="292"/>
      <c r="O29" s="99" t="s">
        <v>74</v>
      </c>
      <c r="P29" s="97">
        <f t="shared" si="7"/>
        <v>7.2046109510086449</v>
      </c>
      <c r="Q29" s="101" t="s">
        <v>57</v>
      </c>
      <c r="R29" s="293"/>
      <c r="S29" s="107" t="s">
        <v>220</v>
      </c>
      <c r="T29" s="97">
        <f t="shared" si="8"/>
        <v>4.3227665706051877</v>
      </c>
      <c r="U29" s="101" t="s">
        <v>221</v>
      </c>
    </row>
    <row r="30" spans="1:21" s="70" customFormat="1" ht="16.5" customHeight="1">
      <c r="A30" s="296"/>
      <c r="B30" s="305"/>
      <c r="C30" s="123"/>
      <c r="D30" s="97"/>
      <c r="E30" s="101"/>
      <c r="F30" s="307"/>
      <c r="G30" s="131" t="s">
        <v>130</v>
      </c>
      <c r="H30" s="97">
        <f t="shared" si="0"/>
        <v>4.3227665706051877</v>
      </c>
      <c r="I30" s="101" t="s">
        <v>83</v>
      </c>
      <c r="J30" s="305"/>
      <c r="K30" s="123"/>
      <c r="L30" s="97"/>
      <c r="M30" s="98"/>
      <c r="N30" s="292"/>
      <c r="O30" s="99" t="s">
        <v>314</v>
      </c>
      <c r="P30" s="97">
        <f t="shared" si="7"/>
        <v>4.3227665706051877</v>
      </c>
      <c r="Q30" s="101" t="s">
        <v>367</v>
      </c>
      <c r="R30" s="293"/>
      <c r="S30" s="87"/>
      <c r="T30" s="97"/>
      <c r="U30" s="101"/>
    </row>
    <row r="31" spans="1:21" s="70" customFormat="1" ht="16.5" customHeight="1">
      <c r="A31" s="296"/>
      <c r="B31" s="305"/>
      <c r="C31" s="100"/>
      <c r="D31" s="97"/>
      <c r="E31" s="101"/>
      <c r="F31" s="307"/>
      <c r="G31" s="132" t="s">
        <v>538</v>
      </c>
      <c r="H31" s="97">
        <f t="shared" si="0"/>
        <v>7.2046109510086449</v>
      </c>
      <c r="I31" s="101" t="s">
        <v>57</v>
      </c>
      <c r="J31" s="305"/>
      <c r="K31" s="100"/>
      <c r="L31" s="97"/>
      <c r="M31" s="98"/>
      <c r="N31" s="292"/>
      <c r="O31" s="219"/>
      <c r="P31" s="97"/>
      <c r="Q31" s="101"/>
      <c r="R31" s="293"/>
      <c r="S31" s="106"/>
      <c r="T31" s="97"/>
      <c r="U31" s="82"/>
    </row>
    <row r="32" spans="1:21" s="70" customFormat="1" ht="16.5" customHeight="1">
      <c r="A32" s="296"/>
      <c r="B32" s="305"/>
      <c r="C32" s="202"/>
      <c r="D32" s="97"/>
      <c r="E32" s="82"/>
      <c r="F32" s="308"/>
      <c r="G32" s="202"/>
      <c r="H32" s="97"/>
      <c r="I32" s="82"/>
      <c r="J32" s="305"/>
      <c r="K32" s="202"/>
      <c r="L32" s="97"/>
      <c r="M32" s="85"/>
      <c r="N32" s="292"/>
      <c r="O32" s="202"/>
      <c r="P32" s="97"/>
      <c r="Q32" s="82"/>
      <c r="R32" s="293"/>
      <c r="S32" s="87"/>
      <c r="T32" s="97"/>
      <c r="U32" s="82"/>
    </row>
    <row r="33" spans="1:21" s="70" customFormat="1" ht="16.5" customHeight="1">
      <c r="A33" s="276" t="s">
        <v>70</v>
      </c>
      <c r="B33" s="93" t="s">
        <v>69</v>
      </c>
      <c r="C33" s="202"/>
      <c r="D33" s="86"/>
      <c r="E33" s="85"/>
      <c r="F33" s="193" t="s">
        <v>111</v>
      </c>
      <c r="G33" s="202"/>
      <c r="H33" s="202"/>
      <c r="I33" s="82"/>
      <c r="J33" s="198" t="s">
        <v>69</v>
      </c>
      <c r="K33" s="91" t="s">
        <v>69</v>
      </c>
      <c r="L33" s="90">
        <v>1</v>
      </c>
      <c r="M33" s="85" t="s">
        <v>541</v>
      </c>
      <c r="N33" s="193" t="s">
        <v>69</v>
      </c>
      <c r="O33" s="202"/>
      <c r="P33" s="202"/>
      <c r="Q33" s="82"/>
      <c r="R33" s="198" t="s">
        <v>111</v>
      </c>
      <c r="S33" s="91"/>
      <c r="T33" s="90"/>
      <c r="U33" s="82"/>
    </row>
    <row r="34" spans="1:21" s="70" customFormat="1" ht="16.5" customHeight="1">
      <c r="A34" s="277"/>
      <c r="B34" s="81" t="s">
        <v>68</v>
      </c>
      <c r="C34" s="80"/>
      <c r="D34" s="130"/>
      <c r="E34" s="79"/>
      <c r="F34" s="80" t="s">
        <v>110</v>
      </c>
      <c r="G34" s="80"/>
      <c r="H34" s="197"/>
      <c r="I34" s="84"/>
      <c r="J34" s="83" t="s">
        <v>68</v>
      </c>
      <c r="K34" s="80"/>
      <c r="L34" s="197"/>
      <c r="M34" s="79"/>
      <c r="N34" s="80" t="s">
        <v>10</v>
      </c>
      <c r="O34" s="80"/>
      <c r="P34" s="197"/>
      <c r="Q34" s="84"/>
      <c r="R34" s="81" t="s">
        <v>110</v>
      </c>
      <c r="S34" s="77"/>
      <c r="T34" s="76"/>
      <c r="U34" s="84"/>
    </row>
    <row r="35" spans="1:21" s="9" customFormat="1" ht="19" customHeight="1">
      <c r="A35" s="297" t="s">
        <v>11</v>
      </c>
      <c r="B35" s="309" t="s">
        <v>12</v>
      </c>
      <c r="C35" s="310"/>
      <c r="D35" s="134"/>
      <c r="E35" s="134"/>
      <c r="F35" s="309" t="s">
        <v>12</v>
      </c>
      <c r="G35" s="310"/>
      <c r="H35" s="134"/>
      <c r="I35" s="134"/>
      <c r="J35" s="309" t="s">
        <v>12</v>
      </c>
      <c r="K35" s="310"/>
      <c r="L35" s="134"/>
      <c r="M35" s="134"/>
      <c r="N35" s="309" t="s">
        <v>12</v>
      </c>
      <c r="O35" s="310"/>
      <c r="P35" s="134"/>
      <c r="Q35" s="134"/>
      <c r="R35" s="309" t="s">
        <v>12</v>
      </c>
      <c r="S35" s="310"/>
      <c r="T35" s="134"/>
      <c r="U35" s="134"/>
    </row>
    <row r="36" spans="1:21" s="53" customFormat="1" ht="19" customHeight="1">
      <c r="A36" s="298"/>
      <c r="B36" s="299" t="s">
        <v>49</v>
      </c>
      <c r="C36" s="299"/>
      <c r="D36" s="168"/>
      <c r="E36" s="16"/>
      <c r="F36" s="299" t="s">
        <v>49</v>
      </c>
      <c r="G36" s="299"/>
      <c r="H36" s="168">
        <v>4.5</v>
      </c>
      <c r="I36" s="16">
        <f>H36*70</f>
        <v>315</v>
      </c>
      <c r="J36" s="299" t="s">
        <v>49</v>
      </c>
      <c r="K36" s="299"/>
      <c r="L36" s="168">
        <v>5</v>
      </c>
      <c r="M36" s="16">
        <f>L36*70</f>
        <v>350</v>
      </c>
      <c r="N36" s="299" t="s">
        <v>49</v>
      </c>
      <c r="O36" s="299"/>
      <c r="P36" s="168">
        <v>4.5</v>
      </c>
      <c r="Q36" s="16">
        <f>P36*70</f>
        <v>315</v>
      </c>
      <c r="R36" s="299" t="s">
        <v>49</v>
      </c>
      <c r="S36" s="299"/>
      <c r="T36" s="168">
        <v>5</v>
      </c>
      <c r="U36" s="16">
        <f>T36*70</f>
        <v>350</v>
      </c>
    </row>
    <row r="37" spans="1:21" s="53" customFormat="1" ht="19" customHeight="1">
      <c r="A37" s="298"/>
      <c r="B37" s="299" t="s">
        <v>53</v>
      </c>
      <c r="C37" s="299"/>
      <c r="D37" s="168"/>
      <c r="E37" s="16"/>
      <c r="F37" s="299" t="s">
        <v>53</v>
      </c>
      <c r="G37" s="299"/>
      <c r="H37" s="168">
        <v>2.1</v>
      </c>
      <c r="I37" s="16">
        <f>H37*75</f>
        <v>157.5</v>
      </c>
      <c r="J37" s="299" t="s">
        <v>53</v>
      </c>
      <c r="K37" s="299"/>
      <c r="L37" s="168">
        <v>2.4</v>
      </c>
      <c r="M37" s="16">
        <f>L37*75</f>
        <v>180</v>
      </c>
      <c r="N37" s="299" t="s">
        <v>53</v>
      </c>
      <c r="O37" s="299"/>
      <c r="P37" s="168">
        <v>2.5</v>
      </c>
      <c r="Q37" s="16">
        <f>P37*75</f>
        <v>187.5</v>
      </c>
      <c r="R37" s="299" t="s">
        <v>53</v>
      </c>
      <c r="S37" s="299"/>
      <c r="T37" s="168">
        <v>2.1</v>
      </c>
      <c r="U37" s="16">
        <f>T37*75</f>
        <v>157.5</v>
      </c>
    </row>
    <row r="38" spans="1:21" s="53" customFormat="1" ht="19" customHeight="1">
      <c r="A38" s="298"/>
      <c r="B38" s="299" t="s">
        <v>40</v>
      </c>
      <c r="C38" s="299"/>
      <c r="D38" s="168"/>
      <c r="E38" s="16"/>
      <c r="F38" s="299" t="s">
        <v>33</v>
      </c>
      <c r="G38" s="299"/>
      <c r="H38" s="168">
        <v>1.5</v>
      </c>
      <c r="I38" s="16">
        <f>H38*25</f>
        <v>37.5</v>
      </c>
      <c r="J38" s="299" t="s">
        <v>33</v>
      </c>
      <c r="K38" s="299"/>
      <c r="L38" s="168">
        <v>0.8</v>
      </c>
      <c r="M38" s="16">
        <f>L38*25</f>
        <v>20</v>
      </c>
      <c r="N38" s="299" t="s">
        <v>33</v>
      </c>
      <c r="O38" s="299"/>
      <c r="P38" s="168">
        <v>1.1399999999999999</v>
      </c>
      <c r="Q38" s="16">
        <f>P38*25</f>
        <v>28.499999999999996</v>
      </c>
      <c r="R38" s="299" t="s">
        <v>33</v>
      </c>
      <c r="S38" s="299"/>
      <c r="T38" s="168">
        <v>1.02</v>
      </c>
      <c r="U38" s="16">
        <f>T38*25</f>
        <v>25.5</v>
      </c>
    </row>
    <row r="39" spans="1:21" s="53" customFormat="1" ht="19" customHeight="1">
      <c r="A39" s="298"/>
      <c r="B39" s="299" t="s">
        <v>35</v>
      </c>
      <c r="C39" s="299"/>
      <c r="D39" s="168"/>
      <c r="E39" s="16"/>
      <c r="F39" s="299" t="s">
        <v>35</v>
      </c>
      <c r="G39" s="299"/>
      <c r="H39" s="168"/>
      <c r="I39" s="16"/>
      <c r="J39" s="299" t="s">
        <v>35</v>
      </c>
      <c r="K39" s="299"/>
      <c r="L39" s="171">
        <v>1</v>
      </c>
      <c r="M39" s="16">
        <f>L39*60</f>
        <v>60</v>
      </c>
      <c r="N39" s="299" t="s">
        <v>35</v>
      </c>
      <c r="O39" s="299"/>
      <c r="P39" s="168"/>
      <c r="Q39" s="16"/>
      <c r="R39" s="299" t="s">
        <v>35</v>
      </c>
      <c r="S39" s="299"/>
      <c r="T39" s="168"/>
      <c r="U39" s="16"/>
    </row>
    <row r="40" spans="1:21" s="53" customFormat="1" ht="19" customHeight="1">
      <c r="A40" s="298"/>
      <c r="B40" s="299" t="s">
        <v>22</v>
      </c>
      <c r="C40" s="299"/>
      <c r="D40" s="168"/>
      <c r="E40" s="16"/>
      <c r="F40" s="299" t="s">
        <v>22</v>
      </c>
      <c r="G40" s="299"/>
      <c r="H40" s="168"/>
      <c r="I40" s="16"/>
      <c r="J40" s="299" t="s">
        <v>22</v>
      </c>
      <c r="K40" s="299"/>
      <c r="L40" s="168"/>
      <c r="M40" s="16"/>
      <c r="N40" s="299" t="s">
        <v>22</v>
      </c>
      <c r="O40" s="299"/>
      <c r="P40" s="168"/>
      <c r="Q40" s="16"/>
      <c r="R40" s="299" t="s">
        <v>22</v>
      </c>
      <c r="S40" s="299"/>
      <c r="T40" s="168"/>
      <c r="U40" s="16"/>
    </row>
    <row r="41" spans="1:21" s="53" customFormat="1" ht="19" customHeight="1">
      <c r="A41" s="298"/>
      <c r="B41" s="321" t="s">
        <v>24</v>
      </c>
      <c r="C41" s="321"/>
      <c r="D41" s="168"/>
      <c r="E41" s="16"/>
      <c r="F41" s="321" t="s">
        <v>24</v>
      </c>
      <c r="G41" s="321"/>
      <c r="H41" s="168">
        <v>1.93</v>
      </c>
      <c r="I41" s="16">
        <f t="shared" ref="I41" si="9">H41*70</f>
        <v>135.1</v>
      </c>
      <c r="J41" s="321" t="s">
        <v>24</v>
      </c>
      <c r="K41" s="321"/>
      <c r="L41" s="168">
        <v>1.9</v>
      </c>
      <c r="M41" s="16">
        <f t="shared" ref="M41" si="10">L41*70</f>
        <v>133</v>
      </c>
      <c r="N41" s="321" t="s">
        <v>24</v>
      </c>
      <c r="O41" s="321"/>
      <c r="P41" s="168">
        <v>1.9</v>
      </c>
      <c r="Q41" s="16">
        <f t="shared" ref="Q41" si="11">P41*70</f>
        <v>133</v>
      </c>
      <c r="R41" s="321" t="s">
        <v>24</v>
      </c>
      <c r="S41" s="321"/>
      <c r="T41" s="168">
        <v>2</v>
      </c>
      <c r="U41" s="16">
        <f t="shared" ref="U41" si="12">T41*70</f>
        <v>140</v>
      </c>
    </row>
    <row r="42" spans="1:21" s="53" customFormat="1" ht="19" customHeight="1">
      <c r="A42" s="298"/>
      <c r="B42" s="299" t="s">
        <v>42</v>
      </c>
      <c r="C42" s="299"/>
      <c r="D42" s="63"/>
      <c r="E42" s="16"/>
      <c r="F42" s="299" t="s">
        <v>37</v>
      </c>
      <c r="G42" s="299"/>
      <c r="H42" s="63"/>
      <c r="I42" s="16">
        <f>SUM(I36:I41)</f>
        <v>645.1</v>
      </c>
      <c r="J42" s="299" t="s">
        <v>37</v>
      </c>
      <c r="K42" s="299"/>
      <c r="L42" s="63"/>
      <c r="M42" s="16">
        <f>SUM(M36:M41)</f>
        <v>743</v>
      </c>
      <c r="N42" s="299" t="s">
        <v>37</v>
      </c>
      <c r="O42" s="299"/>
      <c r="P42" s="63"/>
      <c r="Q42" s="16">
        <f>SUM(Q36:Q41)</f>
        <v>664</v>
      </c>
      <c r="R42" s="299" t="s">
        <v>37</v>
      </c>
      <c r="S42" s="299"/>
      <c r="T42" s="63"/>
      <c r="U42" s="16">
        <f>SUM(U36:U41)</f>
        <v>673</v>
      </c>
    </row>
    <row r="43" spans="1:21" s="9" customFormat="1" ht="25.5" customHeight="1">
      <c r="A43" s="135"/>
      <c r="B43" s="136" t="s">
        <v>6</v>
      </c>
      <c r="C43" s="136"/>
      <c r="D43" s="136"/>
      <c r="E43" s="136"/>
      <c r="F43" s="136"/>
      <c r="G43" s="136"/>
      <c r="H43" s="136" t="s">
        <v>21</v>
      </c>
      <c r="I43" s="136"/>
      <c r="J43" s="136"/>
      <c r="K43" s="136"/>
      <c r="L43" s="136"/>
      <c r="M43" s="136"/>
      <c r="N43" s="8"/>
      <c r="O43" s="8"/>
      <c r="P43" s="322" t="s">
        <v>7</v>
      </c>
      <c r="Q43" s="322"/>
      <c r="R43" s="1"/>
      <c r="S43" s="1"/>
      <c r="T43" s="1"/>
      <c r="U43" s="1"/>
    </row>
    <row r="44" spans="1:21" s="10" customFormat="1" ht="20.149999999999999" customHeight="1">
      <c r="A44" s="294" t="s">
        <v>151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</row>
    <row r="45" spans="1:21" s="10" customFormat="1" ht="20.149999999999999" customHeight="1">
      <c r="A45" s="68" t="s">
        <v>20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11"/>
      <c r="O45" s="11"/>
      <c r="P45" s="11"/>
      <c r="Q45" s="11"/>
      <c r="R45" s="11"/>
      <c r="S45" s="11"/>
      <c r="T45" s="11"/>
      <c r="U45" s="11"/>
    </row>
    <row r="46" spans="1:21" s="10" customFormat="1" ht="20.149999999999999" customHeight="1">
      <c r="A46" s="294" t="s">
        <v>13</v>
      </c>
      <c r="B46" s="294"/>
      <c r="C46" s="294"/>
      <c r="D46" s="294"/>
      <c r="E46" s="294"/>
      <c r="F46" s="294"/>
      <c r="G46" s="294"/>
      <c r="H46" s="294"/>
      <c r="I46" s="294"/>
      <c r="J46" s="294"/>
      <c r="K46" s="294"/>
      <c r="L46" s="294"/>
      <c r="M46" s="294"/>
    </row>
  </sheetData>
  <mergeCells count="102">
    <mergeCell ref="A1:K1"/>
    <mergeCell ref="R38:S38"/>
    <mergeCell ref="A44:M44"/>
    <mergeCell ref="R42:S42"/>
    <mergeCell ref="N42:O42"/>
    <mergeCell ref="F38:G38"/>
    <mergeCell ref="B39:C39"/>
    <mergeCell ref="F39:G39"/>
    <mergeCell ref="J39:K39"/>
    <mergeCell ref="N39:O39"/>
    <mergeCell ref="R39:S39"/>
    <mergeCell ref="J38:K38"/>
    <mergeCell ref="B42:C42"/>
    <mergeCell ref="F42:G42"/>
    <mergeCell ref="J42:K42"/>
    <mergeCell ref="N40:O40"/>
    <mergeCell ref="B41:C41"/>
    <mergeCell ref="F41:G41"/>
    <mergeCell ref="J41:K41"/>
    <mergeCell ref="N41:O41"/>
    <mergeCell ref="R41:S41"/>
    <mergeCell ref="B38:C38"/>
    <mergeCell ref="N38:O38"/>
    <mergeCell ref="P43:Q43"/>
    <mergeCell ref="R40:S40"/>
    <mergeCell ref="A5:A6"/>
    <mergeCell ref="B5:B6"/>
    <mergeCell ref="F5:F6"/>
    <mergeCell ref="J5:J6"/>
    <mergeCell ref="N5:N6"/>
    <mergeCell ref="R5:R6"/>
    <mergeCell ref="A23:A27"/>
    <mergeCell ref="B23:B27"/>
    <mergeCell ref="N18:N22"/>
    <mergeCell ref="B7:B12"/>
    <mergeCell ref="B13:B17"/>
    <mergeCell ref="O19:O20"/>
    <mergeCell ref="J23:J27"/>
    <mergeCell ref="N23:N27"/>
    <mergeCell ref="N7:N12"/>
    <mergeCell ref="B18:B22"/>
    <mergeCell ref="F18:F22"/>
    <mergeCell ref="K19:K20"/>
    <mergeCell ref="R23:R27"/>
    <mergeCell ref="R7:R12"/>
    <mergeCell ref="N13:N17"/>
    <mergeCell ref="R13:R17"/>
    <mergeCell ref="N37:O37"/>
    <mergeCell ref="R36:S36"/>
    <mergeCell ref="J36:K36"/>
    <mergeCell ref="J37:K37"/>
    <mergeCell ref="F36:G36"/>
    <mergeCell ref="F37:G37"/>
    <mergeCell ref="N35:O35"/>
    <mergeCell ref="B36:C36"/>
    <mergeCell ref="B37:C37"/>
    <mergeCell ref="B35:C35"/>
    <mergeCell ref="F35:G35"/>
    <mergeCell ref="R35:S35"/>
    <mergeCell ref="R37:S37"/>
    <mergeCell ref="J35:K35"/>
    <mergeCell ref="N36:O36"/>
    <mergeCell ref="A46:M46"/>
    <mergeCell ref="J18:J22"/>
    <mergeCell ref="A7:A12"/>
    <mergeCell ref="A13:A17"/>
    <mergeCell ref="A35:A42"/>
    <mergeCell ref="B40:C40"/>
    <mergeCell ref="F40:G40"/>
    <mergeCell ref="J40:K40"/>
    <mergeCell ref="A18:A22"/>
    <mergeCell ref="F23:F27"/>
    <mergeCell ref="A28:A32"/>
    <mergeCell ref="F13:F17"/>
    <mergeCell ref="F7:F12"/>
    <mergeCell ref="B28:B32"/>
    <mergeCell ref="F28:F32"/>
    <mergeCell ref="J28:J32"/>
    <mergeCell ref="J7:J17"/>
    <mergeCell ref="S2:T2"/>
    <mergeCell ref="A33:A34"/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  <mergeCell ref="S19:S20"/>
    <mergeCell ref="C21:C22"/>
    <mergeCell ref="G21:G22"/>
    <mergeCell ref="K21:K22"/>
    <mergeCell ref="O21:O22"/>
    <mergeCell ref="S21:S22"/>
    <mergeCell ref="R18:R22"/>
    <mergeCell ref="C19:C20"/>
    <mergeCell ref="G19:G20"/>
    <mergeCell ref="N28:N32"/>
    <mergeCell ref="R28:R32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2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7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6"/>
  <sheetViews>
    <sheetView view="pageBreakPreview" topLeftCell="A25" zoomScale="85" zoomScaleNormal="100" zoomScaleSheetLayoutView="85" workbookViewId="0">
      <selection activeCell="U7" sqref="U7"/>
    </sheetView>
  </sheetViews>
  <sheetFormatPr defaultColWidth="9" defaultRowHeight="17"/>
  <cols>
    <col min="1" max="2" width="7.6328125" style="58" customWidth="1"/>
    <col min="3" max="3" width="12.6328125" style="58" customWidth="1"/>
    <col min="4" max="6" width="7.6328125" style="58" customWidth="1"/>
    <col min="7" max="7" width="12.6328125" style="58" customWidth="1"/>
    <col min="8" max="8" width="7.6328125" style="58" customWidth="1"/>
    <col min="9" max="10" width="7.6328125" style="47" customWidth="1"/>
    <col min="11" max="11" width="12.6328125" style="47" customWidth="1"/>
    <col min="12" max="14" width="7.6328125" style="47" customWidth="1"/>
    <col min="15" max="15" width="12.6328125" style="47" customWidth="1"/>
    <col min="16" max="18" width="7.6328125" style="47" customWidth="1"/>
    <col min="19" max="19" width="12.6328125" style="47" customWidth="1"/>
    <col min="20" max="21" width="7.6328125" style="47" customWidth="1"/>
    <col min="22" max="16384" width="9" style="47"/>
  </cols>
  <sheetData>
    <row r="1" spans="1:21" ht="28.5" customHeight="1">
      <c r="A1" s="354" t="str">
        <f>工作表1!A1</f>
        <v xml:space="preserve"> 屏東縣東寧.竹田國民小學111年11月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7" t="str">
        <f>工作表1!G2</f>
        <v>第2週學生午餐食譜(自設廚房)</v>
      </c>
      <c r="M1" s="7"/>
      <c r="N1" s="7"/>
      <c r="O1" s="7"/>
      <c r="P1" s="7"/>
      <c r="Q1" s="7"/>
      <c r="R1" s="7"/>
      <c r="S1" s="7"/>
      <c r="T1" s="7"/>
      <c r="U1" s="7"/>
    </row>
    <row r="2" spans="1:21" ht="21" customHeight="1">
      <c r="A2" s="48" t="str">
        <f>工作表1!A3</f>
        <v>供應人數：694人</v>
      </c>
      <c r="B2" s="49"/>
      <c r="C2" s="49"/>
      <c r="D2" s="49"/>
      <c r="E2" s="49"/>
      <c r="F2" s="49"/>
      <c r="G2" s="50" t="s">
        <v>45</v>
      </c>
      <c r="H2" s="50"/>
      <c r="I2" s="50"/>
      <c r="J2" s="50"/>
      <c r="K2" s="50"/>
      <c r="L2" s="50" t="str">
        <f>工作表1!A4</f>
        <v>食材供應商：西台餐廳</v>
      </c>
      <c r="M2" s="50"/>
      <c r="O2" s="50"/>
      <c r="P2" s="50" t="str">
        <f>工作表1!A5</f>
        <v>電話：08-7792135</v>
      </c>
      <c r="Q2" s="50"/>
      <c r="S2" s="355">
        <f>工作表1!A6</f>
        <v>44854</v>
      </c>
      <c r="T2" s="355"/>
      <c r="U2" s="188" t="s">
        <v>46</v>
      </c>
    </row>
    <row r="3" spans="1:21" ht="19" customHeight="1">
      <c r="A3" s="69" t="s">
        <v>2</v>
      </c>
      <c r="B3" s="356">
        <f>工作表1!C9</f>
        <v>44872</v>
      </c>
      <c r="C3" s="357"/>
      <c r="D3" s="358" t="s">
        <v>25</v>
      </c>
      <c r="E3" s="358"/>
      <c r="F3" s="356">
        <f>工作表1!C10</f>
        <v>44873</v>
      </c>
      <c r="G3" s="357"/>
      <c r="H3" s="358" t="s">
        <v>26</v>
      </c>
      <c r="I3" s="359"/>
      <c r="J3" s="356">
        <f>工作表1!C11</f>
        <v>44874</v>
      </c>
      <c r="K3" s="357"/>
      <c r="L3" s="358" t="s">
        <v>27</v>
      </c>
      <c r="M3" s="359"/>
      <c r="N3" s="360">
        <f>工作表1!C12</f>
        <v>44875</v>
      </c>
      <c r="O3" s="357"/>
      <c r="P3" s="358" t="s">
        <v>28</v>
      </c>
      <c r="Q3" s="358"/>
      <c r="R3" s="356">
        <f>工作表1!C13</f>
        <v>44876</v>
      </c>
      <c r="S3" s="357"/>
      <c r="T3" s="358" t="s">
        <v>29</v>
      </c>
      <c r="U3" s="359"/>
    </row>
    <row r="4" spans="1:21" s="44" customFormat="1" ht="19" customHeight="1">
      <c r="A4" s="172" t="s">
        <v>3</v>
      </c>
      <c r="B4" s="173" t="s">
        <v>48</v>
      </c>
      <c r="C4" s="172" t="s">
        <v>23</v>
      </c>
      <c r="D4" s="173" t="s">
        <v>39</v>
      </c>
      <c r="E4" s="177" t="s">
        <v>30</v>
      </c>
      <c r="F4" s="173" t="s">
        <v>48</v>
      </c>
      <c r="G4" s="172" t="s">
        <v>23</v>
      </c>
      <c r="H4" s="173" t="s">
        <v>39</v>
      </c>
      <c r="I4" s="173" t="s">
        <v>30</v>
      </c>
      <c r="J4" s="173" t="s">
        <v>48</v>
      </c>
      <c r="K4" s="172" t="s">
        <v>23</v>
      </c>
      <c r="L4" s="173" t="s">
        <v>39</v>
      </c>
      <c r="M4" s="173" t="s">
        <v>31</v>
      </c>
      <c r="N4" s="178" t="s">
        <v>48</v>
      </c>
      <c r="O4" s="172" t="s">
        <v>23</v>
      </c>
      <c r="P4" s="173" t="s">
        <v>39</v>
      </c>
      <c r="Q4" s="177" t="s">
        <v>30</v>
      </c>
      <c r="R4" s="173" t="s">
        <v>48</v>
      </c>
      <c r="S4" s="172" t="s">
        <v>23</v>
      </c>
      <c r="T4" s="173" t="s">
        <v>39</v>
      </c>
      <c r="U4" s="173" t="s">
        <v>31</v>
      </c>
    </row>
    <row r="5" spans="1:21" s="72" customFormat="1" ht="16.5" customHeight="1">
      <c r="A5" s="311" t="s">
        <v>109</v>
      </c>
      <c r="B5" s="312" t="s">
        <v>107</v>
      </c>
      <c r="C5" s="115" t="s">
        <v>106</v>
      </c>
      <c r="D5" s="97">
        <f>1000/694*E5</f>
        <v>93.659942363112393</v>
      </c>
      <c r="E5" s="98" t="s">
        <v>402</v>
      </c>
      <c r="F5" s="312" t="s">
        <v>105</v>
      </c>
      <c r="G5" s="115" t="s">
        <v>179</v>
      </c>
      <c r="H5" s="97">
        <f t="shared" ref="H5:H17" si="0">1000/694*I5</f>
        <v>79.250720461095099</v>
      </c>
      <c r="I5" s="101" t="s">
        <v>100</v>
      </c>
      <c r="J5" s="352" t="s">
        <v>319</v>
      </c>
      <c r="K5" s="181" t="s">
        <v>303</v>
      </c>
      <c r="L5" s="97">
        <f t="shared" ref="L5:L12" si="1">1000/694*M5</f>
        <v>172.91066282420749</v>
      </c>
      <c r="M5" s="23" t="s">
        <v>403</v>
      </c>
      <c r="N5" s="312" t="s">
        <v>105</v>
      </c>
      <c r="O5" s="115" t="s">
        <v>60</v>
      </c>
      <c r="P5" s="97">
        <f t="shared" ref="P5:P17" si="2">1000/694*Q5</f>
        <v>79.250720461095099</v>
      </c>
      <c r="Q5" s="101" t="s">
        <v>100</v>
      </c>
      <c r="R5" s="353" t="s">
        <v>439</v>
      </c>
      <c r="S5" s="114" t="s">
        <v>60</v>
      </c>
      <c r="T5" s="97">
        <f t="shared" ref="T5:T17" si="3">1000/694*U5</f>
        <v>93.659942363112393</v>
      </c>
      <c r="U5" s="101" t="s">
        <v>440</v>
      </c>
    </row>
    <row r="6" spans="1:21" s="72" customFormat="1" ht="16.5" customHeight="1">
      <c r="A6" s="311"/>
      <c r="B6" s="313"/>
      <c r="C6" s="108"/>
      <c r="D6" s="97"/>
      <c r="E6" s="98"/>
      <c r="F6" s="313"/>
      <c r="G6" s="108" t="s">
        <v>180</v>
      </c>
      <c r="H6" s="97">
        <f t="shared" si="0"/>
        <v>14.40922190201729</v>
      </c>
      <c r="I6" s="101" t="s">
        <v>65</v>
      </c>
      <c r="J6" s="352"/>
      <c r="K6" s="171"/>
      <c r="L6" s="97"/>
      <c r="M6" s="23"/>
      <c r="N6" s="313"/>
      <c r="O6" s="108" t="s">
        <v>161</v>
      </c>
      <c r="P6" s="97">
        <f t="shared" si="2"/>
        <v>14.40922190201729</v>
      </c>
      <c r="Q6" s="101" t="s">
        <v>443</v>
      </c>
      <c r="R6" s="353"/>
      <c r="S6" s="112"/>
      <c r="T6" s="97"/>
      <c r="U6" s="74"/>
    </row>
    <row r="7" spans="1:21" s="70" customFormat="1" ht="16.5" customHeight="1">
      <c r="A7" s="349" t="s">
        <v>135</v>
      </c>
      <c r="B7" s="305" t="s">
        <v>286</v>
      </c>
      <c r="C7" s="153" t="s">
        <v>226</v>
      </c>
      <c r="D7" s="97">
        <f>1000/694*E7</f>
        <v>31.70028818443804</v>
      </c>
      <c r="E7" s="98" t="s">
        <v>542</v>
      </c>
      <c r="F7" s="338" t="s">
        <v>560</v>
      </c>
      <c r="G7" s="96" t="s">
        <v>561</v>
      </c>
      <c r="H7" s="97">
        <f t="shared" si="0"/>
        <v>80.691642651296831</v>
      </c>
      <c r="I7" s="122">
        <v>56</v>
      </c>
      <c r="J7" s="351" t="s">
        <v>295</v>
      </c>
      <c r="K7" s="182" t="s">
        <v>263</v>
      </c>
      <c r="L7" s="97">
        <f t="shared" si="1"/>
        <v>34.582132564841501</v>
      </c>
      <c r="M7" s="23" t="s">
        <v>298</v>
      </c>
      <c r="N7" s="306" t="s">
        <v>505</v>
      </c>
      <c r="O7" s="25" t="s">
        <v>223</v>
      </c>
      <c r="P7" s="97">
        <f t="shared" si="2"/>
        <v>79.250720461095099</v>
      </c>
      <c r="Q7" s="101" t="s">
        <v>100</v>
      </c>
      <c r="R7" s="306" t="s">
        <v>457</v>
      </c>
      <c r="S7" s="107" t="s">
        <v>458</v>
      </c>
      <c r="T7" s="97">
        <f t="shared" si="3"/>
        <v>79.250720461095099</v>
      </c>
      <c r="U7" s="101" t="s">
        <v>100</v>
      </c>
    </row>
    <row r="8" spans="1:21" s="70" customFormat="1" ht="16.5" customHeight="1">
      <c r="A8" s="350"/>
      <c r="B8" s="305"/>
      <c r="C8" s="20" t="s">
        <v>227</v>
      </c>
      <c r="D8" s="97">
        <f t="shared" ref="D8:D30" si="4">1000/694*E8</f>
        <v>47.550432276657062</v>
      </c>
      <c r="E8" s="98" t="s">
        <v>543</v>
      </c>
      <c r="F8" s="338"/>
      <c r="G8" s="96" t="s">
        <v>162</v>
      </c>
      <c r="H8" s="97">
        <f t="shared" si="0"/>
        <v>14.40922190201729</v>
      </c>
      <c r="I8" s="122">
        <v>10</v>
      </c>
      <c r="J8" s="351"/>
      <c r="K8" s="34" t="s">
        <v>296</v>
      </c>
      <c r="L8" s="97">
        <f t="shared" si="1"/>
        <v>36.023054755043226</v>
      </c>
      <c r="M8" s="24" t="s">
        <v>299</v>
      </c>
      <c r="N8" s="307"/>
      <c r="O8" s="154" t="s">
        <v>224</v>
      </c>
      <c r="P8" s="97">
        <f t="shared" si="2"/>
        <v>0.86455331412103742</v>
      </c>
      <c r="Q8" s="82" t="s">
        <v>229</v>
      </c>
      <c r="R8" s="307"/>
      <c r="S8" s="107" t="s">
        <v>459</v>
      </c>
      <c r="T8" s="97">
        <f t="shared" si="3"/>
        <v>4.3227665706051877</v>
      </c>
      <c r="U8" s="101" t="s">
        <v>461</v>
      </c>
    </row>
    <row r="9" spans="1:21" s="70" customFormat="1" ht="16.5" customHeight="1">
      <c r="A9" s="350"/>
      <c r="B9" s="305"/>
      <c r="C9" s="26" t="s">
        <v>260</v>
      </c>
      <c r="D9" s="97">
        <f t="shared" si="4"/>
        <v>21.613832853025936</v>
      </c>
      <c r="E9" s="98" t="s">
        <v>285</v>
      </c>
      <c r="F9" s="338"/>
      <c r="G9" s="107" t="s">
        <v>207</v>
      </c>
      <c r="H9" s="97">
        <f t="shared" si="0"/>
        <v>7.2046109510086449</v>
      </c>
      <c r="I9" s="122">
        <v>5</v>
      </c>
      <c r="J9" s="351"/>
      <c r="K9" s="34" t="s">
        <v>297</v>
      </c>
      <c r="L9" s="97">
        <f t="shared" si="1"/>
        <v>7.2046109510086449</v>
      </c>
      <c r="M9" s="24" t="s">
        <v>300</v>
      </c>
      <c r="N9" s="307"/>
      <c r="O9" s="17" t="s">
        <v>506</v>
      </c>
      <c r="P9" s="97">
        <f t="shared" si="2"/>
        <v>28.81844380403458</v>
      </c>
      <c r="Q9" s="101" t="s">
        <v>78</v>
      </c>
      <c r="R9" s="307"/>
      <c r="S9" s="108" t="s">
        <v>62</v>
      </c>
      <c r="T9" s="97">
        <f t="shared" si="3"/>
        <v>0.86455331412103742</v>
      </c>
      <c r="U9" s="82" t="s">
        <v>460</v>
      </c>
    </row>
    <row r="10" spans="1:21" s="70" customFormat="1" ht="16.5" customHeight="1">
      <c r="A10" s="350"/>
      <c r="B10" s="305"/>
      <c r="C10" s="20" t="s">
        <v>224</v>
      </c>
      <c r="D10" s="97">
        <f t="shared" si="4"/>
        <v>0.86455331412103742</v>
      </c>
      <c r="E10" s="85" t="s">
        <v>73</v>
      </c>
      <c r="F10" s="338"/>
      <c r="G10" s="87" t="s">
        <v>371</v>
      </c>
      <c r="H10" s="97">
        <f t="shared" si="0"/>
        <v>14.40922190201729</v>
      </c>
      <c r="I10" s="82" t="s">
        <v>372</v>
      </c>
      <c r="J10" s="351"/>
      <c r="K10" s="34" t="s">
        <v>64</v>
      </c>
      <c r="L10" s="97">
        <f t="shared" si="1"/>
        <v>28.81844380403458</v>
      </c>
      <c r="M10" s="24" t="s">
        <v>301</v>
      </c>
      <c r="N10" s="307"/>
      <c r="O10" s="17" t="s">
        <v>507</v>
      </c>
      <c r="P10" s="97">
        <f t="shared" si="2"/>
        <v>2.8818443804034581</v>
      </c>
      <c r="Q10" s="82" t="s">
        <v>143</v>
      </c>
      <c r="R10" s="307"/>
      <c r="S10" s="108"/>
      <c r="T10" s="97"/>
      <c r="U10" s="82"/>
    </row>
    <row r="11" spans="1:21" s="70" customFormat="1" ht="16.5" customHeight="1">
      <c r="A11" s="350"/>
      <c r="B11" s="305"/>
      <c r="C11" s="20"/>
      <c r="D11" s="97"/>
      <c r="E11" s="85"/>
      <c r="F11" s="338"/>
      <c r="G11" s="87"/>
      <c r="H11" s="97"/>
      <c r="I11" s="82"/>
      <c r="J11" s="351"/>
      <c r="K11" s="34" t="s">
        <v>302</v>
      </c>
      <c r="L11" s="274">
        <f t="shared" si="1"/>
        <v>0.43227665706051871</v>
      </c>
      <c r="M11" s="24" t="s">
        <v>575</v>
      </c>
      <c r="N11" s="308"/>
      <c r="O11" s="87"/>
      <c r="P11" s="97"/>
      <c r="Q11" s="82"/>
      <c r="R11" s="308"/>
      <c r="S11" s="108"/>
      <c r="T11" s="97"/>
      <c r="U11" s="82"/>
    </row>
    <row r="12" spans="1:21" s="70" customFormat="1" ht="16.5" customHeight="1">
      <c r="A12" s="349" t="s">
        <v>121</v>
      </c>
      <c r="B12" s="338" t="s">
        <v>182</v>
      </c>
      <c r="C12" s="20" t="s">
        <v>183</v>
      </c>
      <c r="D12" s="97">
        <f t="shared" si="4"/>
        <v>60.518731988472624</v>
      </c>
      <c r="E12" s="101" t="s">
        <v>417</v>
      </c>
      <c r="F12" s="338" t="s">
        <v>453</v>
      </c>
      <c r="G12" s="106" t="s">
        <v>123</v>
      </c>
      <c r="H12" s="97">
        <f t="shared" si="0"/>
        <v>8.6455331412103753</v>
      </c>
      <c r="I12" s="101" t="s">
        <v>126</v>
      </c>
      <c r="J12" s="351" t="s">
        <v>406</v>
      </c>
      <c r="K12" s="139" t="s">
        <v>407</v>
      </c>
      <c r="L12" s="97">
        <f t="shared" si="1"/>
        <v>30.259365994236312</v>
      </c>
      <c r="M12" s="140" t="s">
        <v>408</v>
      </c>
      <c r="N12" s="338" t="s">
        <v>462</v>
      </c>
      <c r="O12" s="108" t="s">
        <v>127</v>
      </c>
      <c r="P12" s="97">
        <f t="shared" si="2"/>
        <v>57.636887608069159</v>
      </c>
      <c r="Q12" s="97">
        <v>40</v>
      </c>
      <c r="R12" s="306" t="s">
        <v>557</v>
      </c>
      <c r="S12" s="421" t="s">
        <v>558</v>
      </c>
      <c r="T12" s="97">
        <f t="shared" si="3"/>
        <v>17.291066282420751</v>
      </c>
      <c r="U12" s="97">
        <v>12</v>
      </c>
    </row>
    <row r="13" spans="1:21" s="70" customFormat="1" ht="16.5" customHeight="1">
      <c r="A13" s="350"/>
      <c r="B13" s="338"/>
      <c r="C13" s="20" t="s">
        <v>184</v>
      </c>
      <c r="D13" s="97">
        <f t="shared" si="4"/>
        <v>4.3227665706051877</v>
      </c>
      <c r="E13" s="101" t="s">
        <v>198</v>
      </c>
      <c r="F13" s="338"/>
      <c r="G13" s="106" t="s">
        <v>454</v>
      </c>
      <c r="H13" s="97">
        <f t="shared" si="0"/>
        <v>14.40922190201729</v>
      </c>
      <c r="I13" s="101" t="s">
        <v>502</v>
      </c>
      <c r="J13" s="351"/>
      <c r="K13" s="26"/>
      <c r="L13" s="97"/>
      <c r="M13" s="85"/>
      <c r="N13" s="338"/>
      <c r="O13" s="108" t="s">
        <v>463</v>
      </c>
      <c r="P13" s="97">
        <f t="shared" si="2"/>
        <v>8.6455331412103753</v>
      </c>
      <c r="Q13" s="97">
        <v>6</v>
      </c>
      <c r="R13" s="307"/>
      <c r="S13" s="421" t="s">
        <v>294</v>
      </c>
      <c r="T13" s="97">
        <f t="shared" si="3"/>
        <v>21.613832853025936</v>
      </c>
      <c r="U13" s="97">
        <v>15</v>
      </c>
    </row>
    <row r="14" spans="1:21" s="70" customFormat="1" ht="16.5" customHeight="1">
      <c r="A14" s="350"/>
      <c r="B14" s="338"/>
      <c r="C14" s="20" t="s">
        <v>185</v>
      </c>
      <c r="D14" s="97">
        <f t="shared" si="4"/>
        <v>8.6455331412103753</v>
      </c>
      <c r="E14" s="101" t="s">
        <v>196</v>
      </c>
      <c r="F14" s="338"/>
      <c r="G14" s="106" t="s">
        <v>215</v>
      </c>
      <c r="H14" s="97">
        <f t="shared" si="0"/>
        <v>12.968299711815561</v>
      </c>
      <c r="I14" s="101" t="s">
        <v>216</v>
      </c>
      <c r="J14" s="351"/>
      <c r="K14" s="158"/>
      <c r="L14" s="97"/>
      <c r="M14" s="79"/>
      <c r="N14" s="338"/>
      <c r="O14" s="106" t="s">
        <v>464</v>
      </c>
      <c r="P14" s="97">
        <f t="shared" si="2"/>
        <v>8.6455331412103753</v>
      </c>
      <c r="Q14" s="101" t="s">
        <v>467</v>
      </c>
      <c r="R14" s="307"/>
      <c r="S14" s="421" t="s">
        <v>222</v>
      </c>
      <c r="T14" s="97">
        <f t="shared" si="3"/>
        <v>8.6455331412103753</v>
      </c>
      <c r="U14" s="101" t="s">
        <v>567</v>
      </c>
    </row>
    <row r="15" spans="1:21" s="70" customFormat="1" ht="16.5" customHeight="1">
      <c r="A15" s="350"/>
      <c r="B15" s="338"/>
      <c r="C15" s="19"/>
      <c r="D15" s="97"/>
      <c r="E15" s="101"/>
      <c r="F15" s="338"/>
      <c r="G15" s="106" t="s">
        <v>207</v>
      </c>
      <c r="H15" s="97">
        <f t="shared" si="0"/>
        <v>4.3227665706051877</v>
      </c>
      <c r="I15" s="101" t="s">
        <v>208</v>
      </c>
      <c r="J15" s="351"/>
      <c r="K15" s="159"/>
      <c r="L15" s="97"/>
      <c r="M15" s="167"/>
      <c r="N15" s="338"/>
      <c r="O15" s="87" t="s">
        <v>465</v>
      </c>
      <c r="P15" s="97">
        <f t="shared" si="2"/>
        <v>0.72046109510086453</v>
      </c>
      <c r="Q15" s="82" t="s">
        <v>466</v>
      </c>
      <c r="R15" s="307"/>
      <c r="S15" s="421" t="s">
        <v>577</v>
      </c>
      <c r="T15" s="97">
        <f t="shared" si="3"/>
        <v>8.6455331412103753</v>
      </c>
      <c r="U15" s="82" t="s">
        <v>576</v>
      </c>
    </row>
    <row r="16" spans="1:21" s="70" customFormat="1" ht="16.5" customHeight="1">
      <c r="A16" s="350"/>
      <c r="B16" s="338"/>
      <c r="C16" s="87"/>
      <c r="D16" s="97"/>
      <c r="E16" s="82"/>
      <c r="F16" s="338"/>
      <c r="G16" s="87" t="s">
        <v>503</v>
      </c>
      <c r="H16" s="97">
        <f t="shared" si="0"/>
        <v>28.81844380403458</v>
      </c>
      <c r="I16" s="82" t="s">
        <v>504</v>
      </c>
      <c r="J16" s="351"/>
      <c r="K16" s="25"/>
      <c r="L16" s="97"/>
      <c r="M16" s="98"/>
      <c r="N16" s="338"/>
      <c r="O16" s="87"/>
      <c r="P16" s="97"/>
      <c r="Q16" s="82"/>
      <c r="R16" s="308"/>
      <c r="S16" s="215"/>
      <c r="T16" s="97"/>
      <c r="U16" s="67"/>
    </row>
    <row r="17" spans="1:21" s="53" customFormat="1" ht="19" customHeight="1">
      <c r="A17" s="329" t="s">
        <v>14</v>
      </c>
      <c r="B17" s="331" t="s">
        <v>15</v>
      </c>
      <c r="C17" s="21" t="s">
        <v>205</v>
      </c>
      <c r="D17" s="97">
        <f t="shared" si="4"/>
        <v>76.368876080691635</v>
      </c>
      <c r="E17" s="180">
        <v>53</v>
      </c>
      <c r="F17" s="331" t="s">
        <v>15</v>
      </c>
      <c r="G17" s="21" t="s">
        <v>206</v>
      </c>
      <c r="H17" s="97">
        <f t="shared" si="0"/>
        <v>76.368876080691635</v>
      </c>
      <c r="I17" s="172">
        <v>53</v>
      </c>
      <c r="J17" s="331" t="s">
        <v>15</v>
      </c>
      <c r="K17" s="26"/>
      <c r="L17" s="97"/>
      <c r="M17" s="172"/>
      <c r="N17" s="339" t="s">
        <v>15</v>
      </c>
      <c r="O17" s="21" t="s">
        <v>422</v>
      </c>
      <c r="P17" s="97">
        <f t="shared" si="2"/>
        <v>76.368876080691635</v>
      </c>
      <c r="Q17" s="180">
        <v>53</v>
      </c>
      <c r="R17" s="348" t="s">
        <v>258</v>
      </c>
      <c r="S17" s="21" t="s">
        <v>200</v>
      </c>
      <c r="T17" s="97">
        <f t="shared" si="3"/>
        <v>76.368876080691635</v>
      </c>
      <c r="U17" s="232">
        <v>53</v>
      </c>
    </row>
    <row r="18" spans="1:21" s="53" customFormat="1" ht="19" customHeight="1">
      <c r="A18" s="329"/>
      <c r="B18" s="331"/>
      <c r="C18" s="340" t="s">
        <v>17</v>
      </c>
      <c r="D18" s="97"/>
      <c r="E18" s="180"/>
      <c r="F18" s="331"/>
      <c r="G18" s="342" t="s">
        <v>19</v>
      </c>
      <c r="H18" s="97"/>
      <c r="I18" s="172"/>
      <c r="J18" s="331"/>
      <c r="K18" s="344" t="s">
        <v>17</v>
      </c>
      <c r="L18" s="97"/>
      <c r="M18" s="172"/>
      <c r="N18" s="339"/>
      <c r="O18" s="342" t="s">
        <v>18</v>
      </c>
      <c r="P18" s="97"/>
      <c r="Q18" s="180"/>
      <c r="R18" s="348"/>
      <c r="S18" s="346" t="s">
        <v>424</v>
      </c>
      <c r="T18" s="97"/>
      <c r="U18" s="67"/>
    </row>
    <row r="19" spans="1:21" s="53" customFormat="1" ht="19" customHeight="1">
      <c r="A19" s="329"/>
      <c r="B19" s="331"/>
      <c r="C19" s="341"/>
      <c r="D19" s="97"/>
      <c r="E19" s="180"/>
      <c r="F19" s="331"/>
      <c r="G19" s="343"/>
      <c r="H19" s="97"/>
      <c r="I19" s="172"/>
      <c r="J19" s="331"/>
      <c r="K19" s="345"/>
      <c r="L19" s="97"/>
      <c r="M19" s="172"/>
      <c r="N19" s="339"/>
      <c r="O19" s="343"/>
      <c r="P19" s="97"/>
      <c r="Q19" s="180"/>
      <c r="R19" s="348"/>
      <c r="S19" s="346"/>
      <c r="T19" s="97"/>
      <c r="U19" s="42"/>
    </row>
    <row r="20" spans="1:21" s="53" customFormat="1" ht="19" customHeight="1">
      <c r="A20" s="329"/>
      <c r="B20" s="331"/>
      <c r="C20" s="347" t="s">
        <v>16</v>
      </c>
      <c r="D20" s="97"/>
      <c r="E20" s="180"/>
      <c r="F20" s="331"/>
      <c r="G20" s="347" t="s">
        <v>16</v>
      </c>
      <c r="H20" s="97"/>
      <c r="I20" s="172"/>
      <c r="J20" s="331"/>
      <c r="K20" s="347" t="s">
        <v>16</v>
      </c>
      <c r="L20" s="97"/>
      <c r="M20" s="214"/>
      <c r="N20" s="339"/>
      <c r="O20" s="347" t="s">
        <v>16</v>
      </c>
      <c r="P20" s="97"/>
      <c r="Q20" s="180"/>
      <c r="R20" s="348"/>
      <c r="S20" s="285" t="s">
        <v>425</v>
      </c>
      <c r="T20" s="97"/>
      <c r="U20" s="42"/>
    </row>
    <row r="21" spans="1:21" s="53" customFormat="1" ht="19" customHeight="1">
      <c r="A21" s="329"/>
      <c r="B21" s="331"/>
      <c r="C21" s="347"/>
      <c r="D21" s="97"/>
      <c r="E21" s="55"/>
      <c r="F21" s="331"/>
      <c r="G21" s="347"/>
      <c r="H21" s="97"/>
      <c r="I21" s="172"/>
      <c r="J21" s="331"/>
      <c r="K21" s="347"/>
      <c r="L21" s="97"/>
      <c r="M21" s="214"/>
      <c r="N21" s="339"/>
      <c r="O21" s="347"/>
      <c r="P21" s="97"/>
      <c r="Q21" s="180"/>
      <c r="R21" s="348"/>
      <c r="S21" s="286"/>
      <c r="T21" s="97"/>
      <c r="U21" s="42"/>
    </row>
    <row r="22" spans="1:21" s="53" customFormat="1" ht="19" customHeight="1">
      <c r="A22" s="329" t="s">
        <v>9</v>
      </c>
      <c r="B22" s="331"/>
      <c r="C22" s="25"/>
      <c r="D22" s="97"/>
      <c r="E22" s="41"/>
      <c r="F22" s="332"/>
      <c r="G22" s="37"/>
      <c r="H22" s="97"/>
      <c r="I22" s="31"/>
      <c r="J22" s="318"/>
      <c r="K22" s="139"/>
      <c r="L22" s="97"/>
      <c r="M22" s="217"/>
      <c r="N22" s="335"/>
      <c r="O22" s="20"/>
      <c r="P22" s="97"/>
      <c r="Q22" s="23"/>
      <c r="R22" s="228"/>
      <c r="S22" s="108"/>
      <c r="T22" s="97"/>
      <c r="U22" s="82"/>
    </row>
    <row r="23" spans="1:21" s="53" customFormat="1" ht="19" customHeight="1">
      <c r="A23" s="330"/>
      <c r="B23" s="331"/>
      <c r="C23" s="36"/>
      <c r="D23" s="97"/>
      <c r="E23" s="41"/>
      <c r="F23" s="333"/>
      <c r="G23" s="38"/>
      <c r="H23" s="97"/>
      <c r="I23" s="31"/>
      <c r="J23" s="318"/>
      <c r="K23" s="20"/>
      <c r="L23" s="97"/>
      <c r="M23" s="33"/>
      <c r="N23" s="335"/>
      <c r="O23" s="20"/>
      <c r="P23" s="97"/>
      <c r="Q23" s="23"/>
      <c r="R23" s="226"/>
      <c r="S23" s="2"/>
      <c r="T23" s="97"/>
      <c r="U23" s="42"/>
    </row>
    <row r="24" spans="1:21" s="53" customFormat="1" ht="19" customHeight="1">
      <c r="A24" s="330"/>
      <c r="B24" s="331"/>
      <c r="C24" s="19"/>
      <c r="D24" s="97"/>
      <c r="E24" s="24"/>
      <c r="F24" s="333"/>
      <c r="G24" s="37"/>
      <c r="H24" s="97"/>
      <c r="I24" s="31"/>
      <c r="J24" s="318"/>
      <c r="K24" s="39"/>
      <c r="L24" s="97"/>
      <c r="M24" s="33"/>
      <c r="N24" s="335"/>
      <c r="O24" s="19"/>
      <c r="P24" s="97"/>
      <c r="Q24" s="24"/>
      <c r="R24" s="227"/>
      <c r="S24" s="2"/>
      <c r="T24" s="97"/>
      <c r="U24" s="42"/>
    </row>
    <row r="25" spans="1:21" s="53" customFormat="1" ht="19" customHeight="1">
      <c r="A25" s="330"/>
      <c r="B25" s="331"/>
      <c r="C25" s="19"/>
      <c r="D25" s="97"/>
      <c r="E25" s="24"/>
      <c r="F25" s="333"/>
      <c r="G25" s="32"/>
      <c r="H25" s="97"/>
      <c r="I25" s="31"/>
      <c r="J25" s="318"/>
      <c r="K25" s="172"/>
      <c r="L25" s="97"/>
      <c r="M25" s="18"/>
      <c r="N25" s="335"/>
      <c r="O25" s="19"/>
      <c r="P25" s="97"/>
      <c r="Q25" s="24"/>
      <c r="R25" s="227"/>
      <c r="S25" s="2"/>
      <c r="T25" s="97"/>
      <c r="U25" s="42"/>
    </row>
    <row r="26" spans="1:21" s="53" customFormat="1" ht="19" customHeight="1">
      <c r="A26" s="330"/>
      <c r="B26" s="331"/>
      <c r="C26" s="19"/>
      <c r="D26" s="97"/>
      <c r="E26" s="24"/>
      <c r="F26" s="334"/>
      <c r="G26" s="19"/>
      <c r="H26" s="97"/>
      <c r="I26" s="31"/>
      <c r="J26" s="292"/>
      <c r="K26" s="16"/>
      <c r="L26" s="97"/>
      <c r="M26" s="18"/>
      <c r="N26" s="335"/>
      <c r="O26" s="19"/>
      <c r="P26" s="97"/>
      <c r="Q26" s="24"/>
      <c r="R26" s="227"/>
      <c r="S26" s="2"/>
      <c r="T26" s="97"/>
      <c r="U26" s="42"/>
    </row>
    <row r="27" spans="1:21" s="70" customFormat="1" ht="16.5" customHeight="1">
      <c r="A27" s="296" t="s">
        <v>134</v>
      </c>
      <c r="B27" s="305" t="s">
        <v>455</v>
      </c>
      <c r="C27" s="99" t="s">
        <v>133</v>
      </c>
      <c r="D27" s="97">
        <f t="shared" si="4"/>
        <v>25.936599423631122</v>
      </c>
      <c r="E27" s="98" t="s">
        <v>77</v>
      </c>
      <c r="F27" s="338" t="s">
        <v>153</v>
      </c>
      <c r="G27" s="106" t="s">
        <v>117</v>
      </c>
      <c r="H27" s="97">
        <f t="shared" ref="H27:H29" si="5">1000/699*I27</f>
        <v>25.751072961373389</v>
      </c>
      <c r="I27" s="101" t="s">
        <v>77</v>
      </c>
      <c r="J27" s="338" t="s">
        <v>186</v>
      </c>
      <c r="K27" s="106" t="s">
        <v>131</v>
      </c>
      <c r="L27" s="97">
        <f t="shared" ref="L27:L30" si="6">1000/699*M27</f>
        <v>0.85836909871244627</v>
      </c>
      <c r="M27" s="101" t="s">
        <v>73</v>
      </c>
      <c r="N27" s="292" t="s">
        <v>330</v>
      </c>
      <c r="O27" s="107" t="s">
        <v>116</v>
      </c>
      <c r="P27" s="97">
        <f t="shared" ref="P27:P30" si="7">1000/699*Q27</f>
        <v>4.2918454935622314</v>
      </c>
      <c r="Q27" s="101" t="s">
        <v>356</v>
      </c>
      <c r="R27" s="292" t="s">
        <v>67</v>
      </c>
      <c r="S27" s="159" t="s">
        <v>132</v>
      </c>
      <c r="T27" s="274">
        <f t="shared" ref="T27:T30" si="8">1000/699*U27</f>
        <v>0.42918454935622313</v>
      </c>
      <c r="U27" s="101" t="s">
        <v>426</v>
      </c>
    </row>
    <row r="28" spans="1:21" s="70" customFormat="1" ht="16.5" customHeight="1">
      <c r="A28" s="296"/>
      <c r="B28" s="305"/>
      <c r="C28" s="99" t="s">
        <v>130</v>
      </c>
      <c r="D28" s="97">
        <f t="shared" si="4"/>
        <v>4.3227665706051877</v>
      </c>
      <c r="E28" s="98" t="s">
        <v>90</v>
      </c>
      <c r="F28" s="338"/>
      <c r="G28" s="106" t="s">
        <v>287</v>
      </c>
      <c r="H28" s="97">
        <f t="shared" si="5"/>
        <v>4.2918454935622314</v>
      </c>
      <c r="I28" s="101" t="s">
        <v>83</v>
      </c>
      <c r="J28" s="338"/>
      <c r="K28" s="106" t="s">
        <v>129</v>
      </c>
      <c r="L28" s="97">
        <f t="shared" si="6"/>
        <v>8.5836909871244629</v>
      </c>
      <c r="M28" s="101" t="s">
        <v>63</v>
      </c>
      <c r="N28" s="292"/>
      <c r="O28" s="107" t="s">
        <v>331</v>
      </c>
      <c r="P28" s="97">
        <f t="shared" si="7"/>
        <v>14.306151645207439</v>
      </c>
      <c r="Q28" s="101" t="s">
        <v>366</v>
      </c>
      <c r="R28" s="292"/>
      <c r="S28" s="107" t="s">
        <v>427</v>
      </c>
      <c r="T28" s="97">
        <f t="shared" si="8"/>
        <v>14.306151645207439</v>
      </c>
      <c r="U28" s="101" t="s">
        <v>65</v>
      </c>
    </row>
    <row r="29" spans="1:21" s="70" customFormat="1" ht="16.5" customHeight="1">
      <c r="A29" s="296"/>
      <c r="B29" s="305"/>
      <c r="C29" s="123" t="s">
        <v>326</v>
      </c>
      <c r="D29" s="97">
        <f t="shared" si="4"/>
        <v>0.72046109510086453</v>
      </c>
      <c r="E29" s="98" t="s">
        <v>456</v>
      </c>
      <c r="F29" s="338"/>
      <c r="G29" s="106" t="s">
        <v>288</v>
      </c>
      <c r="H29" s="97">
        <f t="shared" si="5"/>
        <v>7.1530758226037197</v>
      </c>
      <c r="I29" s="101" t="s">
        <v>57</v>
      </c>
      <c r="J29" s="338"/>
      <c r="K29" s="106" t="s">
        <v>127</v>
      </c>
      <c r="L29" s="97">
        <f t="shared" si="6"/>
        <v>8.5836909871244629</v>
      </c>
      <c r="M29" s="101" t="s">
        <v>63</v>
      </c>
      <c r="N29" s="292"/>
      <c r="O29" s="123" t="s">
        <v>174</v>
      </c>
      <c r="P29" s="97">
        <f t="shared" si="7"/>
        <v>4.2918454935622314</v>
      </c>
      <c r="Q29" s="101" t="s">
        <v>367</v>
      </c>
      <c r="R29" s="292"/>
      <c r="S29" s="123" t="s">
        <v>428</v>
      </c>
      <c r="T29" s="97">
        <f t="shared" si="8"/>
        <v>4.2918454935622314</v>
      </c>
      <c r="U29" s="101" t="s">
        <v>429</v>
      </c>
    </row>
    <row r="30" spans="1:21" s="70" customFormat="1" ht="16.5" customHeight="1">
      <c r="A30" s="296"/>
      <c r="B30" s="305"/>
      <c r="C30" s="99" t="s">
        <v>538</v>
      </c>
      <c r="D30" s="97">
        <f t="shared" si="4"/>
        <v>7.2046109510086449</v>
      </c>
      <c r="E30" s="98" t="s">
        <v>57</v>
      </c>
      <c r="F30" s="338"/>
      <c r="G30" s="127"/>
      <c r="H30" s="97"/>
      <c r="I30" s="101"/>
      <c r="J30" s="338"/>
      <c r="K30" s="127" t="s">
        <v>64</v>
      </c>
      <c r="L30" s="97">
        <f t="shared" si="6"/>
        <v>14.306151645207439</v>
      </c>
      <c r="M30" s="101" t="s">
        <v>65</v>
      </c>
      <c r="N30" s="292"/>
      <c r="O30" s="107" t="s">
        <v>217</v>
      </c>
      <c r="P30" s="97">
        <f t="shared" si="7"/>
        <v>8.5836909871244629</v>
      </c>
      <c r="Q30" s="101" t="s">
        <v>355</v>
      </c>
      <c r="R30" s="292"/>
      <c r="S30" s="107" t="s">
        <v>544</v>
      </c>
      <c r="T30" s="97">
        <f t="shared" si="8"/>
        <v>7.1530758226037197</v>
      </c>
      <c r="U30" s="101" t="s">
        <v>57</v>
      </c>
    </row>
    <row r="31" spans="1:21" s="70" customFormat="1" ht="16.5" customHeight="1">
      <c r="A31" s="296"/>
      <c r="B31" s="305"/>
      <c r="C31" s="99"/>
      <c r="D31" s="97"/>
      <c r="E31" s="98"/>
      <c r="F31" s="338"/>
      <c r="G31" s="87"/>
      <c r="H31" s="97"/>
      <c r="I31" s="101"/>
      <c r="J31" s="338"/>
      <c r="K31" s="87"/>
      <c r="L31" s="97"/>
      <c r="M31" s="101"/>
      <c r="N31" s="292"/>
      <c r="O31" s="108" t="s">
        <v>103</v>
      </c>
      <c r="P31" s="97">
        <f t="shared" ref="P31" si="9">1000/670*Q31</f>
        <v>4.477611940298508</v>
      </c>
      <c r="Q31" s="101" t="s">
        <v>368</v>
      </c>
      <c r="R31" s="292"/>
      <c r="S31" s="231"/>
      <c r="T31" s="97"/>
      <c r="U31" s="82"/>
    </row>
    <row r="32" spans="1:21" s="70" customFormat="1" ht="16.5" customHeight="1">
      <c r="A32" s="296"/>
      <c r="B32" s="305"/>
      <c r="C32" s="87"/>
      <c r="D32" s="126"/>
      <c r="E32" s="85"/>
      <c r="F32" s="338"/>
      <c r="G32" s="87"/>
      <c r="H32" s="73"/>
      <c r="I32" s="82"/>
      <c r="J32" s="338"/>
      <c r="K32" s="87"/>
      <c r="L32" s="73"/>
      <c r="M32" s="82"/>
      <c r="N32" s="292"/>
      <c r="O32" s="87"/>
      <c r="P32" s="117"/>
      <c r="Q32" s="82"/>
      <c r="R32" s="230" t="s">
        <v>430</v>
      </c>
      <c r="S32" s="231"/>
      <c r="T32" s="86"/>
      <c r="U32" s="82"/>
    </row>
    <row r="33" spans="1:21" s="70" customFormat="1" ht="16.5" customHeight="1">
      <c r="A33" s="276" t="s">
        <v>47</v>
      </c>
      <c r="B33" s="93" t="s">
        <v>8</v>
      </c>
      <c r="C33" s="179"/>
      <c r="D33" s="86"/>
      <c r="E33" s="85"/>
      <c r="F33" s="176" t="s">
        <v>8</v>
      </c>
      <c r="G33" s="179"/>
      <c r="H33" s="179"/>
      <c r="I33" s="82"/>
      <c r="J33" s="175" t="s">
        <v>8</v>
      </c>
      <c r="K33" s="91" t="s">
        <v>8</v>
      </c>
      <c r="L33" s="90">
        <v>1</v>
      </c>
      <c r="M33" s="85" t="s">
        <v>541</v>
      </c>
      <c r="N33" s="176" t="s">
        <v>8</v>
      </c>
      <c r="O33" s="179"/>
      <c r="P33" s="179"/>
      <c r="Q33" s="82"/>
      <c r="R33" s="88" t="s">
        <v>431</v>
      </c>
      <c r="S33" s="80"/>
      <c r="T33" s="130"/>
      <c r="U33" s="82"/>
    </row>
    <row r="34" spans="1:21" s="70" customFormat="1" ht="16.5" customHeight="1">
      <c r="A34" s="277"/>
      <c r="B34" s="81" t="s">
        <v>5</v>
      </c>
      <c r="C34" s="80"/>
      <c r="D34" s="130"/>
      <c r="E34" s="79"/>
      <c r="F34" s="80" t="s">
        <v>5</v>
      </c>
      <c r="G34" s="220"/>
      <c r="H34" s="97"/>
      <c r="I34" s="79"/>
      <c r="J34" s="230" t="s">
        <v>5</v>
      </c>
      <c r="K34" s="220" t="s">
        <v>562</v>
      </c>
      <c r="L34" s="97">
        <f t="shared" ref="L34" si="10">1000/699*M34</f>
        <v>198.8555078683834</v>
      </c>
      <c r="M34" s="79" t="s">
        <v>574</v>
      </c>
      <c r="N34" s="80" t="s">
        <v>10</v>
      </c>
      <c r="O34" s="80"/>
      <c r="P34" s="174"/>
      <c r="Q34" s="84"/>
      <c r="R34" s="336" t="s">
        <v>271</v>
      </c>
      <c r="S34" s="337"/>
      <c r="T34" s="229"/>
      <c r="U34" s="229"/>
    </row>
    <row r="35" spans="1:21" s="9" customFormat="1" ht="19" customHeight="1">
      <c r="A35" s="297" t="s">
        <v>11</v>
      </c>
      <c r="B35" s="309" t="s">
        <v>12</v>
      </c>
      <c r="C35" s="310"/>
      <c r="D35" s="134"/>
      <c r="E35" s="134"/>
      <c r="F35" s="309" t="s">
        <v>12</v>
      </c>
      <c r="G35" s="310"/>
      <c r="H35" s="134"/>
      <c r="I35" s="134"/>
      <c r="J35" s="309" t="s">
        <v>12</v>
      </c>
      <c r="K35" s="310"/>
      <c r="L35" s="134"/>
      <c r="M35" s="134"/>
      <c r="N35" s="309" t="s">
        <v>12</v>
      </c>
      <c r="O35" s="310"/>
      <c r="P35" s="134"/>
      <c r="Q35" s="134"/>
      <c r="R35" s="327" t="s">
        <v>49</v>
      </c>
      <c r="S35" s="328"/>
      <c r="T35" s="168">
        <v>4.5</v>
      </c>
      <c r="U35" s="16">
        <f>T35*70</f>
        <v>315</v>
      </c>
    </row>
    <row r="36" spans="1:21" s="3" customFormat="1" ht="19" customHeight="1">
      <c r="A36" s="298"/>
      <c r="B36" s="323" t="s">
        <v>49</v>
      </c>
      <c r="C36" s="323"/>
      <c r="D36" s="168">
        <v>4.0999999999999996</v>
      </c>
      <c r="E36" s="16">
        <f>D36*70</f>
        <v>287</v>
      </c>
      <c r="F36" s="323" t="s">
        <v>49</v>
      </c>
      <c r="G36" s="323"/>
      <c r="H36" s="168">
        <v>3.73</v>
      </c>
      <c r="I36" s="16">
        <f>H36*70</f>
        <v>261.10000000000002</v>
      </c>
      <c r="J36" s="323" t="s">
        <v>49</v>
      </c>
      <c r="K36" s="323"/>
      <c r="L36" s="168">
        <v>4.2</v>
      </c>
      <c r="M36" s="16">
        <f>L36*70</f>
        <v>294</v>
      </c>
      <c r="N36" s="323" t="s">
        <v>49</v>
      </c>
      <c r="O36" s="323"/>
      <c r="P36" s="168">
        <v>3.9</v>
      </c>
      <c r="Q36" s="16">
        <f>P36*70</f>
        <v>273</v>
      </c>
      <c r="R36" s="327" t="s">
        <v>432</v>
      </c>
      <c r="S36" s="328"/>
      <c r="T36" s="168">
        <v>2.2000000000000002</v>
      </c>
      <c r="U36" s="16">
        <f>T36*75</f>
        <v>165</v>
      </c>
    </row>
    <row r="37" spans="1:21" s="3" customFormat="1" ht="19" customHeight="1">
      <c r="A37" s="298"/>
      <c r="B37" s="323" t="s">
        <v>53</v>
      </c>
      <c r="C37" s="323"/>
      <c r="D37" s="168">
        <v>2.2999999999999998</v>
      </c>
      <c r="E37" s="16">
        <f>D37*75</f>
        <v>172.5</v>
      </c>
      <c r="F37" s="323" t="s">
        <v>53</v>
      </c>
      <c r="G37" s="323"/>
      <c r="H37" s="168">
        <v>2.1</v>
      </c>
      <c r="I37" s="16">
        <f>H37*75</f>
        <v>157.5</v>
      </c>
      <c r="J37" s="323" t="s">
        <v>53</v>
      </c>
      <c r="K37" s="323"/>
      <c r="L37" s="168">
        <v>1.3</v>
      </c>
      <c r="M37" s="16">
        <f>L37*75</f>
        <v>97.5</v>
      </c>
      <c r="N37" s="323" t="s">
        <v>53</v>
      </c>
      <c r="O37" s="323"/>
      <c r="P37" s="168">
        <v>3.1</v>
      </c>
      <c r="Q37" s="16">
        <f>P37*75</f>
        <v>232.5</v>
      </c>
      <c r="R37" s="327" t="s">
        <v>433</v>
      </c>
      <c r="S37" s="328"/>
      <c r="T37" s="168">
        <v>1.8</v>
      </c>
      <c r="U37" s="16">
        <f>T37*25</f>
        <v>45</v>
      </c>
    </row>
    <row r="38" spans="1:21" s="3" customFormat="1" ht="19" customHeight="1">
      <c r="A38" s="298"/>
      <c r="B38" s="323" t="s">
        <v>33</v>
      </c>
      <c r="C38" s="323"/>
      <c r="D38" s="168">
        <v>1.1000000000000001</v>
      </c>
      <c r="E38" s="16">
        <f>D38*25</f>
        <v>27.500000000000004</v>
      </c>
      <c r="F38" s="323" t="s">
        <v>33</v>
      </c>
      <c r="G38" s="323"/>
      <c r="H38" s="168">
        <v>0.2</v>
      </c>
      <c r="I38" s="16">
        <f>H38*25</f>
        <v>5</v>
      </c>
      <c r="J38" s="323" t="s">
        <v>33</v>
      </c>
      <c r="K38" s="323"/>
      <c r="L38" s="168">
        <v>0.9</v>
      </c>
      <c r="M38" s="16">
        <f>L38*25</f>
        <v>22.5</v>
      </c>
      <c r="N38" s="323" t="s">
        <v>33</v>
      </c>
      <c r="O38" s="323"/>
      <c r="P38" s="168">
        <v>1.7</v>
      </c>
      <c r="Q38" s="16">
        <f>P38*25</f>
        <v>42.5</v>
      </c>
      <c r="R38" s="327" t="s">
        <v>434</v>
      </c>
      <c r="S38" s="328"/>
      <c r="T38" s="168"/>
      <c r="U38" s="16"/>
    </row>
    <row r="39" spans="1:21" s="3" customFormat="1" ht="19" customHeight="1">
      <c r="A39" s="298"/>
      <c r="B39" s="323" t="s">
        <v>35</v>
      </c>
      <c r="C39" s="323"/>
      <c r="D39" s="168"/>
      <c r="E39" s="16"/>
      <c r="F39" s="323" t="s">
        <v>35</v>
      </c>
      <c r="G39" s="323"/>
      <c r="H39" s="168"/>
      <c r="I39" s="16"/>
      <c r="J39" s="323" t="s">
        <v>35</v>
      </c>
      <c r="K39" s="323"/>
      <c r="L39" s="171">
        <v>1</v>
      </c>
      <c r="M39" s="16">
        <f>L39*60</f>
        <v>60</v>
      </c>
      <c r="N39" s="323" t="s">
        <v>35</v>
      </c>
      <c r="O39" s="323"/>
      <c r="P39" s="168"/>
      <c r="Q39" s="16"/>
      <c r="R39" s="327" t="s">
        <v>435</v>
      </c>
      <c r="S39" s="328"/>
      <c r="T39" s="168"/>
      <c r="U39" s="16"/>
    </row>
    <row r="40" spans="1:21" s="3" customFormat="1" ht="19" customHeight="1">
      <c r="A40" s="298"/>
      <c r="B40" s="323" t="s">
        <v>22</v>
      </c>
      <c r="C40" s="323"/>
      <c r="D40" s="168"/>
      <c r="E40" s="16"/>
      <c r="F40" s="323" t="s">
        <v>22</v>
      </c>
      <c r="G40" s="323"/>
      <c r="H40" s="168"/>
      <c r="I40" s="16"/>
      <c r="J40" s="323" t="s">
        <v>22</v>
      </c>
      <c r="K40" s="323"/>
      <c r="L40" s="168"/>
      <c r="M40" s="16"/>
      <c r="N40" s="323" t="s">
        <v>22</v>
      </c>
      <c r="O40" s="323"/>
      <c r="P40" s="168"/>
      <c r="Q40" s="16"/>
      <c r="R40" s="324" t="s">
        <v>436</v>
      </c>
      <c r="S40" s="325"/>
      <c r="T40" s="168">
        <v>1.93</v>
      </c>
      <c r="U40" s="16">
        <f t="shared" ref="U40" si="11">T40*70</f>
        <v>135.1</v>
      </c>
    </row>
    <row r="41" spans="1:21" s="3" customFormat="1" ht="19" customHeight="1">
      <c r="A41" s="298"/>
      <c r="B41" s="326" t="s">
        <v>24</v>
      </c>
      <c r="C41" s="326"/>
      <c r="D41" s="168">
        <v>2.0499999999999998</v>
      </c>
      <c r="E41" s="16">
        <f t="shared" ref="E41" si="12">D41*70</f>
        <v>143.5</v>
      </c>
      <c r="F41" s="326" t="s">
        <v>24</v>
      </c>
      <c r="G41" s="326"/>
      <c r="H41" s="168">
        <v>1.5</v>
      </c>
      <c r="I41" s="16">
        <f t="shared" ref="I41" si="13">H41*70</f>
        <v>105</v>
      </c>
      <c r="J41" s="326" t="s">
        <v>24</v>
      </c>
      <c r="K41" s="326"/>
      <c r="L41" s="168">
        <v>1.6</v>
      </c>
      <c r="M41" s="16">
        <f t="shared" ref="M41" si="14">L41*70</f>
        <v>112</v>
      </c>
      <c r="N41" s="326" t="s">
        <v>24</v>
      </c>
      <c r="O41" s="326"/>
      <c r="P41" s="168">
        <v>2.5</v>
      </c>
      <c r="Q41" s="16">
        <f t="shared" ref="Q41" si="15">P41*70</f>
        <v>175</v>
      </c>
      <c r="R41" s="299" t="s">
        <v>437</v>
      </c>
      <c r="S41" s="299"/>
      <c r="T41" s="63"/>
      <c r="U41" s="16">
        <f>SUM(U35:U40)</f>
        <v>660.1</v>
      </c>
    </row>
    <row r="42" spans="1:21" s="3" customFormat="1" ht="19" customHeight="1">
      <c r="A42" s="298"/>
      <c r="B42" s="323" t="s">
        <v>37</v>
      </c>
      <c r="C42" s="323"/>
      <c r="D42" s="63"/>
      <c r="E42" s="16">
        <f>SUM(E36:E41)</f>
        <v>630.5</v>
      </c>
      <c r="F42" s="323" t="s">
        <v>37</v>
      </c>
      <c r="G42" s="323"/>
      <c r="H42" s="63"/>
      <c r="I42" s="16">
        <f>SUM(I36:I41)</f>
        <v>528.6</v>
      </c>
      <c r="J42" s="323" t="s">
        <v>37</v>
      </c>
      <c r="K42" s="323"/>
      <c r="L42" s="63"/>
      <c r="M42" s="16">
        <f>SUM(M36:M41)</f>
        <v>586</v>
      </c>
      <c r="N42" s="323" t="s">
        <v>37</v>
      </c>
      <c r="O42" s="323"/>
      <c r="P42" s="63"/>
      <c r="Q42" s="16">
        <f>SUM(Q36:Q41)</f>
        <v>723</v>
      </c>
      <c r="R42" s="323" t="s">
        <v>37</v>
      </c>
      <c r="S42" s="323"/>
      <c r="T42" s="63"/>
      <c r="U42" s="16"/>
    </row>
    <row r="43" spans="1:21" s="9" customFormat="1" ht="25.5" customHeight="1">
      <c r="A43" s="135"/>
      <c r="B43" s="136" t="s">
        <v>6</v>
      </c>
      <c r="C43" s="136"/>
      <c r="D43" s="136"/>
      <c r="E43" s="136"/>
      <c r="F43" s="136"/>
      <c r="G43" s="136"/>
      <c r="H43" s="136" t="s">
        <v>21</v>
      </c>
      <c r="I43" s="136"/>
      <c r="J43" s="136"/>
      <c r="K43" s="136"/>
      <c r="L43" s="136"/>
      <c r="M43" s="136"/>
      <c r="N43" s="8"/>
      <c r="O43" s="8"/>
      <c r="P43" s="322" t="s">
        <v>7</v>
      </c>
      <c r="Q43" s="322"/>
      <c r="R43" s="1"/>
      <c r="S43" s="1"/>
      <c r="T43" s="1"/>
      <c r="U43" s="1"/>
    </row>
    <row r="44" spans="1:21" s="10" customFormat="1" ht="20.149999999999999" customHeight="1">
      <c r="A44" s="294" t="s">
        <v>151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</row>
    <row r="45" spans="1:21" s="10" customFormat="1" ht="20.149999999999999" customHeight="1">
      <c r="A45" s="68" t="s">
        <v>20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11"/>
      <c r="O45" s="11"/>
      <c r="P45" s="11"/>
      <c r="Q45" s="11"/>
      <c r="R45" s="11"/>
      <c r="S45" s="11"/>
      <c r="T45" s="11"/>
      <c r="U45" s="11"/>
    </row>
    <row r="46" spans="1:21" s="10" customFormat="1" ht="20.149999999999999" customHeight="1">
      <c r="A46" s="294" t="s">
        <v>13</v>
      </c>
      <c r="B46" s="294"/>
      <c r="C46" s="294"/>
      <c r="D46" s="294"/>
      <c r="E46" s="294"/>
      <c r="F46" s="294"/>
      <c r="G46" s="294"/>
      <c r="H46" s="294"/>
      <c r="I46" s="294"/>
      <c r="J46" s="294"/>
      <c r="K46" s="294"/>
      <c r="L46" s="294"/>
      <c r="M46" s="294"/>
    </row>
  </sheetData>
  <mergeCells count="103">
    <mergeCell ref="A5:A6"/>
    <mergeCell ref="B5:B6"/>
    <mergeCell ref="F5:F6"/>
    <mergeCell ref="J5:J6"/>
    <mergeCell ref="N5:N6"/>
    <mergeCell ref="R5:R6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A7:A11"/>
    <mergeCell ref="B7:B11"/>
    <mergeCell ref="F7:F11"/>
    <mergeCell ref="N7:N11"/>
    <mergeCell ref="R7:R11"/>
    <mergeCell ref="J7:J11"/>
    <mergeCell ref="A12:A16"/>
    <mergeCell ref="B12:B16"/>
    <mergeCell ref="F12:F16"/>
    <mergeCell ref="N12:N16"/>
    <mergeCell ref="R12:R16"/>
    <mergeCell ref="J12:J16"/>
    <mergeCell ref="A17:A21"/>
    <mergeCell ref="B17:B21"/>
    <mergeCell ref="F17:F21"/>
    <mergeCell ref="J17:J21"/>
    <mergeCell ref="N17:N21"/>
    <mergeCell ref="C18:C19"/>
    <mergeCell ref="G18:G19"/>
    <mergeCell ref="K18:K19"/>
    <mergeCell ref="S18:S19"/>
    <mergeCell ref="C20:C21"/>
    <mergeCell ref="G20:G21"/>
    <mergeCell ref="K20:K21"/>
    <mergeCell ref="O20:O21"/>
    <mergeCell ref="S20:S21"/>
    <mergeCell ref="R17:R21"/>
    <mergeCell ref="O18:O19"/>
    <mergeCell ref="F35:G35"/>
    <mergeCell ref="J35:K35"/>
    <mergeCell ref="N35:O35"/>
    <mergeCell ref="A33:A34"/>
    <mergeCell ref="A27:A32"/>
    <mergeCell ref="B27:B32"/>
    <mergeCell ref="F27:F32"/>
    <mergeCell ref="J27:J32"/>
    <mergeCell ref="N27:N32"/>
    <mergeCell ref="A22:A26"/>
    <mergeCell ref="B22:B26"/>
    <mergeCell ref="F22:F26"/>
    <mergeCell ref="N22:N26"/>
    <mergeCell ref="J22:J26"/>
    <mergeCell ref="R27:R31"/>
    <mergeCell ref="R34:S34"/>
    <mergeCell ref="N39:O39"/>
    <mergeCell ref="R39:S39"/>
    <mergeCell ref="R36:S36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B38:C38"/>
    <mergeCell ref="F38:G38"/>
    <mergeCell ref="J38:K38"/>
    <mergeCell ref="N38:O38"/>
    <mergeCell ref="B35:C35"/>
    <mergeCell ref="R42:S42"/>
    <mergeCell ref="P43:Q43"/>
    <mergeCell ref="A44:M44"/>
    <mergeCell ref="A46:M46"/>
    <mergeCell ref="R40:S40"/>
    <mergeCell ref="B41:C41"/>
    <mergeCell ref="F41:G41"/>
    <mergeCell ref="J41:K41"/>
    <mergeCell ref="N41:O41"/>
    <mergeCell ref="R41:S41"/>
    <mergeCell ref="B40:C40"/>
    <mergeCell ref="F40:G40"/>
    <mergeCell ref="J40:K40"/>
    <mergeCell ref="N40:O40"/>
    <mergeCell ref="A35:A42"/>
    <mergeCell ref="B42:C42"/>
    <mergeCell ref="F42:G42"/>
    <mergeCell ref="J42:K42"/>
    <mergeCell ref="N42:O42"/>
    <mergeCell ref="R35:S35"/>
    <mergeCell ref="R38:S38"/>
    <mergeCell ref="B39:C39"/>
    <mergeCell ref="F39:G39"/>
    <mergeCell ref="J39:K39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2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5"/>
  <sheetViews>
    <sheetView view="pageBreakPreview" zoomScale="85" zoomScaleNormal="100" zoomScaleSheetLayoutView="85" workbookViewId="0">
      <selection activeCell="S28" sqref="S28"/>
    </sheetView>
  </sheetViews>
  <sheetFormatPr defaultColWidth="9" defaultRowHeight="17"/>
  <cols>
    <col min="1" max="2" width="7.6328125" style="5" customWidth="1"/>
    <col min="3" max="3" width="12.6328125" style="5" customWidth="1"/>
    <col min="4" max="6" width="7.6328125" style="5" customWidth="1"/>
    <col min="7" max="7" width="12.6328125" style="5" customWidth="1"/>
    <col min="8" max="8" width="7.6328125" style="5" customWidth="1"/>
    <col min="9" max="10" width="7.6328125" style="1" customWidth="1"/>
    <col min="11" max="11" width="12.6328125" style="1" customWidth="1"/>
    <col min="12" max="14" width="7.6328125" style="1" customWidth="1"/>
    <col min="15" max="15" width="12.6328125" style="1" customWidth="1"/>
    <col min="16" max="18" width="7.6328125" style="1" customWidth="1"/>
    <col min="19" max="19" width="12.6328125" style="1" customWidth="1"/>
    <col min="20" max="21" width="7.6328125" style="1" customWidth="1"/>
    <col min="22" max="16384" width="9" style="1"/>
  </cols>
  <sheetData>
    <row r="1" spans="1:21" ht="28.5" customHeight="1">
      <c r="A1" s="320" t="str">
        <f>工作表1!A1</f>
        <v xml:space="preserve"> 屏東縣東寧.竹田國民小學111年11月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6" t="str">
        <f>工作表1!G3</f>
        <v>第3週學生午餐食譜(自設廚房)</v>
      </c>
      <c r="M1" s="6"/>
      <c r="N1" s="6"/>
      <c r="O1" s="6"/>
      <c r="P1" s="6"/>
      <c r="Q1" s="6"/>
      <c r="R1" s="6"/>
      <c r="S1" s="6"/>
      <c r="T1" s="6"/>
      <c r="U1" s="6"/>
    </row>
    <row r="2" spans="1:21" ht="21" customHeight="1">
      <c r="A2" s="12" t="str">
        <f>工作表1!A3</f>
        <v>供應人數：694人</v>
      </c>
      <c r="B2" s="13"/>
      <c r="C2" s="13"/>
      <c r="D2" s="13"/>
      <c r="E2" s="13"/>
      <c r="F2" s="13"/>
      <c r="G2" s="14" t="s">
        <v>45</v>
      </c>
      <c r="H2" s="14"/>
      <c r="I2" s="14"/>
      <c r="J2" s="14"/>
      <c r="K2" s="14"/>
      <c r="L2" s="14" t="str">
        <f>工作表1!A4</f>
        <v>食材供應商：西台餐廳</v>
      </c>
      <c r="M2" s="14"/>
      <c r="O2" s="14"/>
      <c r="P2" s="14" t="str">
        <f>工作表1!A5</f>
        <v>電話：08-7792135</v>
      </c>
      <c r="Q2" s="14"/>
      <c r="R2" s="189"/>
      <c r="S2" s="275">
        <f>工作表1!A6</f>
        <v>44854</v>
      </c>
      <c r="T2" s="275"/>
      <c r="U2" s="190" t="s">
        <v>46</v>
      </c>
    </row>
    <row r="3" spans="1:21" ht="19" customHeight="1">
      <c r="A3" s="46" t="s">
        <v>2</v>
      </c>
      <c r="B3" s="380">
        <f>工作表1!D9</f>
        <v>44879</v>
      </c>
      <c r="C3" s="381"/>
      <c r="D3" s="382" t="s">
        <v>25</v>
      </c>
      <c r="E3" s="382"/>
      <c r="F3" s="380">
        <f>工作表1!D10</f>
        <v>44880</v>
      </c>
      <c r="G3" s="381"/>
      <c r="H3" s="382" t="s">
        <v>26</v>
      </c>
      <c r="I3" s="278"/>
      <c r="J3" s="383">
        <f>工作表1!D11</f>
        <v>44881</v>
      </c>
      <c r="K3" s="381"/>
      <c r="L3" s="382" t="s">
        <v>27</v>
      </c>
      <c r="M3" s="382"/>
      <c r="N3" s="380">
        <f>工作表1!D12</f>
        <v>44882</v>
      </c>
      <c r="O3" s="381"/>
      <c r="P3" s="382" t="s">
        <v>28</v>
      </c>
      <c r="Q3" s="278"/>
      <c r="R3" s="383">
        <f>工作表1!D13</f>
        <v>44883</v>
      </c>
      <c r="S3" s="381"/>
      <c r="T3" s="382" t="s">
        <v>29</v>
      </c>
      <c r="U3" s="278"/>
    </row>
    <row r="4" spans="1:21" s="9" customFormat="1" ht="19" customHeight="1">
      <c r="A4" s="238" t="s">
        <v>3</v>
      </c>
      <c r="B4" s="239" t="s">
        <v>48</v>
      </c>
      <c r="C4" s="238" t="s">
        <v>23</v>
      </c>
      <c r="D4" s="239" t="s">
        <v>39</v>
      </c>
      <c r="E4" s="245" t="s">
        <v>30</v>
      </c>
      <c r="F4" s="239" t="s">
        <v>48</v>
      </c>
      <c r="G4" s="238" t="s">
        <v>23</v>
      </c>
      <c r="H4" s="239" t="s">
        <v>39</v>
      </c>
      <c r="I4" s="239" t="s">
        <v>30</v>
      </c>
      <c r="J4" s="246" t="s">
        <v>48</v>
      </c>
      <c r="K4" s="238" t="s">
        <v>23</v>
      </c>
      <c r="L4" s="239" t="s">
        <v>39</v>
      </c>
      <c r="M4" s="245" t="s">
        <v>31</v>
      </c>
      <c r="N4" s="239" t="s">
        <v>48</v>
      </c>
      <c r="O4" s="238" t="s">
        <v>23</v>
      </c>
      <c r="P4" s="239" t="s">
        <v>39</v>
      </c>
      <c r="Q4" s="239" t="s">
        <v>30</v>
      </c>
      <c r="R4" s="246" t="s">
        <v>48</v>
      </c>
      <c r="S4" s="238" t="s">
        <v>23</v>
      </c>
      <c r="T4" s="239" t="s">
        <v>39</v>
      </c>
      <c r="U4" s="239" t="s">
        <v>31</v>
      </c>
    </row>
    <row r="5" spans="1:21" s="72" customFormat="1" ht="16.5" customHeight="1">
      <c r="A5" s="311" t="s">
        <v>125</v>
      </c>
      <c r="B5" s="312" t="s">
        <v>107</v>
      </c>
      <c r="C5" s="115" t="s">
        <v>136</v>
      </c>
      <c r="D5" s="97">
        <f>1000/694*E5</f>
        <v>93.659942363112393</v>
      </c>
      <c r="E5" s="98" t="s">
        <v>404</v>
      </c>
      <c r="F5" s="312" t="s">
        <v>159</v>
      </c>
      <c r="G5" s="115" t="s">
        <v>160</v>
      </c>
      <c r="H5" s="97">
        <f>1000/694*I5</f>
        <v>79.250720461095099</v>
      </c>
      <c r="I5" s="101" t="s">
        <v>442</v>
      </c>
      <c r="J5" s="312" t="s">
        <v>325</v>
      </c>
      <c r="K5" s="115" t="s">
        <v>482</v>
      </c>
      <c r="L5" s="97">
        <f>1000/694*M5</f>
        <v>93.659942363112393</v>
      </c>
      <c r="M5" s="98" t="s">
        <v>402</v>
      </c>
      <c r="N5" s="312" t="s">
        <v>105</v>
      </c>
      <c r="O5" s="115" t="s">
        <v>60</v>
      </c>
      <c r="P5" s="97">
        <f>1000/694*Q5</f>
        <v>79.250720461095099</v>
      </c>
      <c r="Q5" s="101" t="s">
        <v>100</v>
      </c>
      <c r="R5" s="312" t="s">
        <v>59</v>
      </c>
      <c r="S5" s="115" t="s">
        <v>160</v>
      </c>
      <c r="T5" s="97">
        <f>1000/694*U5</f>
        <v>93.659942363112393</v>
      </c>
      <c r="U5" s="101" t="s">
        <v>441</v>
      </c>
    </row>
    <row r="6" spans="1:21" s="72" customFormat="1" ht="16.5" customHeight="1" thickBot="1">
      <c r="A6" s="311"/>
      <c r="B6" s="313"/>
      <c r="C6" s="108"/>
      <c r="D6" s="97"/>
      <c r="E6" s="98"/>
      <c r="F6" s="313"/>
      <c r="G6" s="108" t="s">
        <v>161</v>
      </c>
      <c r="H6" s="97">
        <f t="shared" ref="H6:H29" si="0">1000/694*I6</f>
        <v>14.40922190201729</v>
      </c>
      <c r="I6" s="101" t="s">
        <v>65</v>
      </c>
      <c r="J6" s="313"/>
      <c r="K6" s="254"/>
      <c r="L6" s="224"/>
      <c r="M6" s="255"/>
      <c r="N6" s="313"/>
      <c r="O6" s="108" t="s">
        <v>161</v>
      </c>
      <c r="P6" s="97">
        <f t="shared" ref="P6:P17" si="1">1000/694*Q6</f>
        <v>14.40922190201729</v>
      </c>
      <c r="Q6" s="101" t="s">
        <v>65</v>
      </c>
      <c r="R6" s="313"/>
      <c r="S6" s="108"/>
      <c r="T6" s="97"/>
      <c r="U6" s="101"/>
    </row>
    <row r="7" spans="1:21" s="70" customFormat="1" ht="16.5" customHeight="1">
      <c r="A7" s="384" t="s">
        <v>124</v>
      </c>
      <c r="B7" s="292" t="s">
        <v>353</v>
      </c>
      <c r="C7" s="20" t="s">
        <v>395</v>
      </c>
      <c r="D7" s="97">
        <f t="shared" ref="D7:D29" si="2">1000/694*E7</f>
        <v>79.250720461095099</v>
      </c>
      <c r="E7" s="183">
        <v>55</v>
      </c>
      <c r="F7" s="338" t="s">
        <v>332</v>
      </c>
      <c r="G7" s="26" t="s">
        <v>289</v>
      </c>
      <c r="H7" s="97">
        <f t="shared" si="0"/>
        <v>79.250720461095099</v>
      </c>
      <c r="I7" s="101" t="s">
        <v>361</v>
      </c>
      <c r="J7" s="386" t="s">
        <v>484</v>
      </c>
      <c r="K7" s="258" t="s">
        <v>468</v>
      </c>
      <c r="L7" s="259">
        <f>1000/694*M7</f>
        <v>1.4409221902017291</v>
      </c>
      <c r="M7" s="260" t="s">
        <v>475</v>
      </c>
      <c r="N7" s="305" t="s">
        <v>352</v>
      </c>
      <c r="O7" s="20" t="s">
        <v>209</v>
      </c>
      <c r="P7" s="97">
        <f t="shared" si="1"/>
        <v>54.755043227665702</v>
      </c>
      <c r="Q7" s="98" t="s">
        <v>532</v>
      </c>
      <c r="R7" s="292" t="s">
        <v>400</v>
      </c>
      <c r="S7" s="107" t="s">
        <v>401</v>
      </c>
      <c r="T7" s="97">
        <f t="shared" ref="T7:T28" si="3">1000/694*U7</f>
        <v>115.27377521613832</v>
      </c>
      <c r="U7" s="101" t="s">
        <v>280</v>
      </c>
    </row>
    <row r="8" spans="1:21" s="70" customFormat="1" ht="16.5" customHeight="1">
      <c r="A8" s="385"/>
      <c r="B8" s="292"/>
      <c r="C8" s="20" t="s">
        <v>293</v>
      </c>
      <c r="D8" s="97">
        <f t="shared" si="2"/>
        <v>17.291066282420751</v>
      </c>
      <c r="E8" s="183">
        <v>12</v>
      </c>
      <c r="F8" s="338"/>
      <c r="G8" s="26" t="s">
        <v>333</v>
      </c>
      <c r="H8" s="97">
        <f t="shared" si="0"/>
        <v>14.40922190201729</v>
      </c>
      <c r="I8" s="101" t="s">
        <v>362</v>
      </c>
      <c r="J8" s="387"/>
      <c r="K8" s="261" t="s">
        <v>469</v>
      </c>
      <c r="L8" s="171">
        <f>1000/694*M8</f>
        <v>36.023054755043226</v>
      </c>
      <c r="M8" s="262" t="s">
        <v>476</v>
      </c>
      <c r="N8" s="305"/>
      <c r="O8" s="25" t="s">
        <v>210</v>
      </c>
      <c r="P8" s="97">
        <f t="shared" si="1"/>
        <v>38.904899135446684</v>
      </c>
      <c r="Q8" s="85" t="s">
        <v>533</v>
      </c>
      <c r="R8" s="292"/>
      <c r="S8" s="107" t="s">
        <v>88</v>
      </c>
      <c r="T8" s="97">
        <f t="shared" si="3"/>
        <v>1.7291066282420748</v>
      </c>
      <c r="U8" s="101" t="s">
        <v>265</v>
      </c>
    </row>
    <row r="9" spans="1:21" s="70" customFormat="1" ht="16.5" customHeight="1">
      <c r="A9" s="385"/>
      <c r="B9" s="292"/>
      <c r="C9" s="20" t="s">
        <v>396</v>
      </c>
      <c r="D9" s="97">
        <f t="shared" si="2"/>
        <v>1.2968299711815563</v>
      </c>
      <c r="E9" s="183">
        <v>0.9</v>
      </c>
      <c r="F9" s="338"/>
      <c r="G9" s="26" t="s">
        <v>334</v>
      </c>
      <c r="H9" s="97">
        <f t="shared" si="0"/>
        <v>0.86455331412103742</v>
      </c>
      <c r="I9" s="103" t="s">
        <v>363</v>
      </c>
      <c r="J9" s="387"/>
      <c r="K9" s="263" t="s">
        <v>470</v>
      </c>
      <c r="L9" s="171">
        <f t="shared" ref="L9:L12" si="4">1000/694*M9</f>
        <v>8.6455331412103753</v>
      </c>
      <c r="M9" s="262" t="s">
        <v>477</v>
      </c>
      <c r="N9" s="305"/>
      <c r="O9" s="106" t="s">
        <v>228</v>
      </c>
      <c r="P9" s="274">
        <f t="shared" si="1"/>
        <v>0.43227665706051871</v>
      </c>
      <c r="Q9" s="160">
        <v>0.3</v>
      </c>
      <c r="R9" s="292"/>
      <c r="S9" s="108" t="s">
        <v>327</v>
      </c>
      <c r="T9" s="97">
        <f t="shared" si="3"/>
        <v>1.4409221902017291</v>
      </c>
      <c r="U9" s="82" t="s">
        <v>199</v>
      </c>
    </row>
    <row r="10" spans="1:21" s="70" customFormat="1" ht="16.5" customHeight="1">
      <c r="A10" s="385"/>
      <c r="B10" s="292"/>
      <c r="C10" s="20"/>
      <c r="D10" s="97"/>
      <c r="E10" s="183"/>
      <c r="F10" s="338"/>
      <c r="G10" s="104" t="s">
        <v>328</v>
      </c>
      <c r="H10" s="97">
        <f t="shared" si="0"/>
        <v>0.86455331412103742</v>
      </c>
      <c r="I10" s="125" t="s">
        <v>354</v>
      </c>
      <c r="J10" s="387"/>
      <c r="K10" s="264" t="s">
        <v>471</v>
      </c>
      <c r="L10" s="171">
        <f t="shared" si="4"/>
        <v>8.6455331412103753</v>
      </c>
      <c r="M10" s="265" t="s">
        <v>478</v>
      </c>
      <c r="N10" s="305"/>
      <c r="O10" s="19" t="s">
        <v>146</v>
      </c>
      <c r="P10" s="97">
        <f t="shared" si="1"/>
        <v>0.86455331412103742</v>
      </c>
      <c r="Q10" s="85" t="s">
        <v>120</v>
      </c>
      <c r="R10" s="292"/>
      <c r="S10" s="251"/>
      <c r="T10" s="97"/>
      <c r="U10" s="252"/>
    </row>
    <row r="11" spans="1:21" s="70" customFormat="1" ht="16.5" customHeight="1">
      <c r="A11" s="385"/>
      <c r="B11" s="292"/>
      <c r="C11" s="26"/>
      <c r="D11" s="97"/>
      <c r="E11" s="234"/>
      <c r="F11" s="338"/>
      <c r="G11" s="104"/>
      <c r="H11" s="97"/>
      <c r="I11" s="125"/>
      <c r="J11" s="388"/>
      <c r="K11" s="266" t="s">
        <v>485</v>
      </c>
      <c r="L11" s="171">
        <f t="shared" si="4"/>
        <v>36.023054755043226</v>
      </c>
      <c r="M11" s="262" t="s">
        <v>480</v>
      </c>
      <c r="N11" s="305"/>
      <c r="O11" s="19"/>
      <c r="P11" s="97"/>
      <c r="Q11" s="85"/>
      <c r="R11" s="292"/>
      <c r="S11" s="108"/>
      <c r="T11" s="97"/>
      <c r="U11" s="82"/>
    </row>
    <row r="12" spans="1:21" s="70" customFormat="1" ht="16.5" customHeight="1">
      <c r="A12" s="384" t="s">
        <v>121</v>
      </c>
      <c r="B12" s="338" t="s">
        <v>139</v>
      </c>
      <c r="C12" s="106" t="s">
        <v>95</v>
      </c>
      <c r="D12" s="97">
        <f t="shared" si="2"/>
        <v>0.86455331412103742</v>
      </c>
      <c r="E12" s="101" t="s">
        <v>120</v>
      </c>
      <c r="F12" s="338" t="s">
        <v>170</v>
      </c>
      <c r="G12" s="111" t="s">
        <v>128</v>
      </c>
      <c r="H12" s="97">
        <f t="shared" si="0"/>
        <v>28.81844380403458</v>
      </c>
      <c r="I12" s="101" t="s">
        <v>164</v>
      </c>
      <c r="J12" s="389" t="s">
        <v>486</v>
      </c>
      <c r="K12" s="263" t="s">
        <v>472</v>
      </c>
      <c r="L12" s="171">
        <f t="shared" si="4"/>
        <v>14.40922190201729</v>
      </c>
      <c r="M12" s="267" t="s">
        <v>479</v>
      </c>
      <c r="N12" s="305" t="s">
        <v>211</v>
      </c>
      <c r="O12" s="124" t="s">
        <v>193</v>
      </c>
      <c r="P12" s="97">
        <f t="shared" si="1"/>
        <v>25.936599423631122</v>
      </c>
      <c r="Q12" s="98" t="s">
        <v>213</v>
      </c>
      <c r="R12" s="338" t="s">
        <v>511</v>
      </c>
      <c r="S12" s="108" t="s">
        <v>512</v>
      </c>
      <c r="T12" s="97">
        <f t="shared" si="3"/>
        <v>64.841498559077806</v>
      </c>
      <c r="U12" s="97">
        <v>45</v>
      </c>
    </row>
    <row r="13" spans="1:21" s="70" customFormat="1" ht="16.5" customHeight="1" thickBot="1">
      <c r="A13" s="385"/>
      <c r="B13" s="338"/>
      <c r="C13" s="106" t="s">
        <v>93</v>
      </c>
      <c r="D13" s="97">
        <f t="shared" si="2"/>
        <v>57.636887608069159</v>
      </c>
      <c r="E13" s="101" t="s">
        <v>92</v>
      </c>
      <c r="F13" s="338"/>
      <c r="G13" s="111" t="s">
        <v>163</v>
      </c>
      <c r="H13" s="97">
        <f t="shared" si="0"/>
        <v>50.43227665706052</v>
      </c>
      <c r="I13" s="101" t="s">
        <v>256</v>
      </c>
      <c r="J13" s="374"/>
      <c r="K13" s="268" t="s">
        <v>474</v>
      </c>
      <c r="L13" s="269">
        <f>1000/694*M13</f>
        <v>21.613832853025936</v>
      </c>
      <c r="M13" s="270" t="s">
        <v>481</v>
      </c>
      <c r="N13" s="305"/>
      <c r="O13" s="124" t="s">
        <v>212</v>
      </c>
      <c r="P13" s="97">
        <f t="shared" si="1"/>
        <v>25.936599423631122</v>
      </c>
      <c r="Q13" s="98" t="s">
        <v>214</v>
      </c>
      <c r="R13" s="338"/>
      <c r="S13" s="108" t="s">
        <v>163</v>
      </c>
      <c r="T13" s="97">
        <f t="shared" si="3"/>
        <v>28.81844380403458</v>
      </c>
      <c r="U13" s="97">
        <v>20</v>
      </c>
    </row>
    <row r="14" spans="1:21" s="70" customFormat="1" ht="16.5" customHeight="1">
      <c r="A14" s="385"/>
      <c r="B14" s="338"/>
      <c r="C14" s="106" t="s">
        <v>89</v>
      </c>
      <c r="D14" s="97">
        <f t="shared" si="2"/>
        <v>8.6455331412103753</v>
      </c>
      <c r="E14" s="101" t="s">
        <v>71</v>
      </c>
      <c r="F14" s="338"/>
      <c r="G14" s="111" t="s">
        <v>91</v>
      </c>
      <c r="H14" s="97">
        <f t="shared" si="0"/>
        <v>4.3227665706051877</v>
      </c>
      <c r="I14" s="101" t="s">
        <v>165</v>
      </c>
      <c r="J14" s="307"/>
      <c r="K14" s="256" t="str">
        <f>J12</f>
        <v>芋頭包</v>
      </c>
      <c r="L14" s="257">
        <f>1000/694*M14</f>
        <v>36.023054755043226</v>
      </c>
      <c r="M14" s="217" t="s">
        <v>487</v>
      </c>
      <c r="N14" s="292"/>
      <c r="O14" s="124" t="s">
        <v>140</v>
      </c>
      <c r="P14" s="97">
        <f t="shared" si="1"/>
        <v>4.3227665706051877</v>
      </c>
      <c r="Q14" s="98" t="s">
        <v>83</v>
      </c>
      <c r="R14" s="338"/>
      <c r="S14" s="106"/>
      <c r="T14" s="97"/>
      <c r="U14" s="101"/>
    </row>
    <row r="15" spans="1:21" s="70" customFormat="1" ht="16.5" customHeight="1">
      <c r="A15" s="385"/>
      <c r="B15" s="338"/>
      <c r="C15" s="87" t="s">
        <v>84</v>
      </c>
      <c r="D15" s="97">
        <f t="shared" si="2"/>
        <v>8.6455331412103753</v>
      </c>
      <c r="E15" s="82" t="s">
        <v>71</v>
      </c>
      <c r="F15" s="338"/>
      <c r="G15" s="110"/>
      <c r="H15" s="97"/>
      <c r="I15" s="101"/>
      <c r="J15" s="307"/>
      <c r="K15" s="109"/>
      <c r="L15" s="97"/>
      <c r="M15" s="82"/>
      <c r="N15" s="292"/>
      <c r="O15" s="124" t="s">
        <v>508</v>
      </c>
      <c r="P15" s="97">
        <f t="shared" si="1"/>
        <v>4.3227665706051877</v>
      </c>
      <c r="Q15" s="85" t="s">
        <v>83</v>
      </c>
      <c r="R15" s="338"/>
      <c r="S15" s="87"/>
      <c r="T15" s="97"/>
      <c r="U15" s="82"/>
    </row>
    <row r="16" spans="1:21" s="70" customFormat="1" ht="16.5" customHeight="1">
      <c r="A16" s="385"/>
      <c r="B16" s="338"/>
      <c r="C16" s="87" t="s">
        <v>251</v>
      </c>
      <c r="D16" s="97">
        <f t="shared" si="2"/>
        <v>0.86455331412103742</v>
      </c>
      <c r="E16" s="82" t="s">
        <v>255</v>
      </c>
      <c r="F16" s="338"/>
      <c r="G16" s="87"/>
      <c r="H16" s="97"/>
      <c r="I16" s="89"/>
      <c r="J16" s="308"/>
      <c r="K16" s="26"/>
      <c r="L16" s="97"/>
      <c r="M16" s="249"/>
      <c r="N16" s="292"/>
      <c r="O16" s="124" t="s">
        <v>509</v>
      </c>
      <c r="P16" s="97">
        <f t="shared" si="1"/>
        <v>4.3227665706051877</v>
      </c>
      <c r="Q16" s="85" t="s">
        <v>510</v>
      </c>
      <c r="R16" s="338"/>
      <c r="S16" s="87"/>
      <c r="T16" s="97"/>
      <c r="U16" s="82"/>
    </row>
    <row r="17" spans="1:21" s="3" customFormat="1" ht="19" customHeight="1">
      <c r="A17" s="315" t="s">
        <v>14</v>
      </c>
      <c r="B17" s="317" t="s">
        <v>15</v>
      </c>
      <c r="C17" s="21" t="s">
        <v>201</v>
      </c>
      <c r="D17" s="97">
        <f t="shared" si="2"/>
        <v>76.368876080691635</v>
      </c>
      <c r="E17" s="242">
        <v>53</v>
      </c>
      <c r="F17" s="317" t="s">
        <v>15</v>
      </c>
      <c r="G17" s="21" t="s">
        <v>202</v>
      </c>
      <c r="H17" s="97">
        <f t="shared" si="0"/>
        <v>76.368876080691635</v>
      </c>
      <c r="I17" s="238">
        <v>53</v>
      </c>
      <c r="J17" s="332" t="s">
        <v>15</v>
      </c>
      <c r="K17" s="21" t="s">
        <v>483</v>
      </c>
      <c r="L17" s="171">
        <f>1000/694*M17</f>
        <v>76.368876080691635</v>
      </c>
      <c r="M17" s="249">
        <v>53</v>
      </c>
      <c r="N17" s="317" t="s">
        <v>15</v>
      </c>
      <c r="O17" s="21" t="s">
        <v>281</v>
      </c>
      <c r="P17" s="97">
        <f t="shared" si="1"/>
        <v>76.368876080691635</v>
      </c>
      <c r="Q17" s="238">
        <v>53</v>
      </c>
      <c r="R17" s="287" t="s">
        <v>266</v>
      </c>
      <c r="S17" s="21" t="s">
        <v>200</v>
      </c>
      <c r="T17" s="97">
        <f t="shared" si="3"/>
        <v>76.368876080691635</v>
      </c>
      <c r="U17" s="238">
        <v>53</v>
      </c>
    </row>
    <row r="18" spans="1:21" s="3" customFormat="1" ht="19" customHeight="1">
      <c r="A18" s="315"/>
      <c r="B18" s="317"/>
      <c r="C18" s="346" t="s">
        <v>17</v>
      </c>
      <c r="D18" s="97"/>
      <c r="E18" s="30"/>
      <c r="F18" s="317"/>
      <c r="G18" s="377" t="s">
        <v>19</v>
      </c>
      <c r="H18" s="97"/>
      <c r="I18" s="42"/>
      <c r="J18" s="333"/>
      <c r="K18" s="377" t="s">
        <v>19</v>
      </c>
      <c r="L18" s="97"/>
      <c r="M18" s="55"/>
      <c r="N18" s="317"/>
      <c r="O18" s="377" t="s">
        <v>18</v>
      </c>
      <c r="P18" s="97"/>
      <c r="Q18" s="42"/>
      <c r="R18" s="288"/>
      <c r="S18" s="290" t="s">
        <v>267</v>
      </c>
      <c r="T18" s="97"/>
      <c r="U18" s="42"/>
    </row>
    <row r="19" spans="1:21" s="3" customFormat="1" ht="19" customHeight="1">
      <c r="A19" s="315"/>
      <c r="B19" s="317"/>
      <c r="C19" s="379"/>
      <c r="D19" s="97"/>
      <c r="E19" s="30"/>
      <c r="F19" s="317"/>
      <c r="G19" s="378"/>
      <c r="H19" s="97"/>
      <c r="I19" s="42"/>
      <c r="J19" s="333"/>
      <c r="K19" s="378"/>
      <c r="L19" s="97"/>
      <c r="M19" s="55"/>
      <c r="N19" s="317"/>
      <c r="O19" s="378"/>
      <c r="P19" s="97"/>
      <c r="Q19" s="42"/>
      <c r="R19" s="288"/>
      <c r="S19" s="291"/>
      <c r="T19" s="97"/>
      <c r="U19" s="42"/>
    </row>
    <row r="20" spans="1:21" s="3" customFormat="1" ht="19" customHeight="1">
      <c r="A20" s="315"/>
      <c r="B20" s="317"/>
      <c r="C20" s="376" t="s">
        <v>16</v>
      </c>
      <c r="D20" s="97"/>
      <c r="E20" s="30"/>
      <c r="F20" s="317"/>
      <c r="G20" s="376" t="s">
        <v>16</v>
      </c>
      <c r="H20" s="97"/>
      <c r="I20" s="42"/>
      <c r="J20" s="333"/>
      <c r="K20" s="376" t="s">
        <v>16</v>
      </c>
      <c r="L20" s="97"/>
      <c r="M20" s="55"/>
      <c r="N20" s="317"/>
      <c r="O20" s="376" t="s">
        <v>16</v>
      </c>
      <c r="P20" s="97"/>
      <c r="Q20" s="42"/>
      <c r="R20" s="288"/>
      <c r="S20" s="285" t="s">
        <v>268</v>
      </c>
      <c r="T20" s="97"/>
      <c r="U20" s="42"/>
    </row>
    <row r="21" spans="1:21" s="3" customFormat="1" ht="19" customHeight="1">
      <c r="A21" s="315"/>
      <c r="B21" s="317"/>
      <c r="C21" s="376"/>
      <c r="D21" s="97"/>
      <c r="E21" s="30"/>
      <c r="F21" s="317"/>
      <c r="G21" s="376"/>
      <c r="H21" s="97"/>
      <c r="I21" s="42"/>
      <c r="J21" s="334"/>
      <c r="K21" s="376"/>
      <c r="L21" s="97"/>
      <c r="M21" s="55"/>
      <c r="N21" s="317"/>
      <c r="O21" s="376"/>
      <c r="P21" s="97"/>
      <c r="Q21" s="42"/>
      <c r="R21" s="289"/>
      <c r="S21" s="286"/>
      <c r="T21" s="97"/>
      <c r="U21" s="42"/>
    </row>
    <row r="22" spans="1:21" s="3" customFormat="1" ht="19" customHeight="1">
      <c r="A22" s="315" t="s">
        <v>9</v>
      </c>
      <c r="B22" s="303"/>
      <c r="C22" s="2"/>
      <c r="D22" s="97"/>
      <c r="E22" s="30"/>
      <c r="F22" s="303"/>
      <c r="G22" s="2"/>
      <c r="H22" s="97"/>
      <c r="I22" s="42"/>
      <c r="J22" s="306"/>
      <c r="K22" s="59"/>
      <c r="L22" s="97"/>
      <c r="M22" s="55"/>
      <c r="N22" s="303"/>
      <c r="O22" s="2"/>
      <c r="P22" s="97"/>
      <c r="Q22" s="42"/>
      <c r="R22" s="303"/>
      <c r="S22" s="2"/>
      <c r="T22" s="97"/>
      <c r="U22" s="42"/>
    </row>
    <row r="23" spans="1:21" s="3" customFormat="1" ht="19" customHeight="1">
      <c r="A23" s="316"/>
      <c r="B23" s="304"/>
      <c r="C23" s="2"/>
      <c r="D23" s="97"/>
      <c r="E23" s="30"/>
      <c r="F23" s="304"/>
      <c r="G23" s="2"/>
      <c r="H23" s="97"/>
      <c r="I23" s="42"/>
      <c r="J23" s="307"/>
      <c r="K23" s="59"/>
      <c r="L23" s="97"/>
      <c r="M23" s="55"/>
      <c r="N23" s="304"/>
      <c r="O23" s="2"/>
      <c r="P23" s="97"/>
      <c r="Q23" s="42"/>
      <c r="R23" s="304"/>
      <c r="S23" s="2"/>
      <c r="T23" s="97"/>
      <c r="U23" s="42"/>
    </row>
    <row r="24" spans="1:21" s="3" customFormat="1" ht="19" customHeight="1">
      <c r="A24" s="316"/>
      <c r="B24" s="304"/>
      <c r="C24" s="2"/>
      <c r="D24" s="97"/>
      <c r="E24" s="30"/>
      <c r="F24" s="304"/>
      <c r="G24" s="2"/>
      <c r="H24" s="97"/>
      <c r="I24" s="42"/>
      <c r="J24" s="307"/>
      <c r="K24" s="59"/>
      <c r="L24" s="97"/>
      <c r="M24" s="55"/>
      <c r="N24" s="304"/>
      <c r="O24" s="2"/>
      <c r="P24" s="97"/>
      <c r="Q24" s="42"/>
      <c r="R24" s="304"/>
      <c r="S24" s="2"/>
      <c r="T24" s="97"/>
      <c r="U24" s="42"/>
    </row>
    <row r="25" spans="1:21" s="3" customFormat="1" ht="19" customHeight="1">
      <c r="A25" s="316"/>
      <c r="B25" s="304"/>
      <c r="C25" s="2"/>
      <c r="D25" s="97"/>
      <c r="E25" s="30"/>
      <c r="F25" s="304"/>
      <c r="G25" s="2"/>
      <c r="H25" s="97"/>
      <c r="I25" s="42"/>
      <c r="J25" s="307"/>
      <c r="K25" s="59"/>
      <c r="L25" s="97"/>
      <c r="M25" s="55"/>
      <c r="N25" s="304"/>
      <c r="O25" s="2"/>
      <c r="P25" s="97"/>
      <c r="Q25" s="42"/>
      <c r="R25" s="304"/>
      <c r="S25" s="107"/>
      <c r="T25" s="97"/>
      <c r="U25" s="42"/>
    </row>
    <row r="26" spans="1:21" s="3" customFormat="1" ht="19" customHeight="1">
      <c r="A26" s="316"/>
      <c r="B26" s="304"/>
      <c r="C26" s="2"/>
      <c r="D26" s="97"/>
      <c r="E26" s="30"/>
      <c r="F26" s="304"/>
      <c r="G26" s="2"/>
      <c r="H26" s="97"/>
      <c r="I26" s="42"/>
      <c r="J26" s="308"/>
      <c r="K26" s="99"/>
      <c r="L26" s="97"/>
      <c r="M26" s="98"/>
      <c r="N26" s="304"/>
      <c r="O26" s="2"/>
      <c r="P26" s="97"/>
      <c r="Q26" s="42"/>
      <c r="R26" s="304"/>
      <c r="T26" s="97"/>
      <c r="U26" s="42"/>
    </row>
    <row r="27" spans="1:21" s="70" customFormat="1" ht="16.5" customHeight="1">
      <c r="A27" s="373" t="s">
        <v>119</v>
      </c>
      <c r="B27" s="292" t="s">
        <v>138</v>
      </c>
      <c r="C27" s="96" t="s">
        <v>129</v>
      </c>
      <c r="D27" s="97">
        <f t="shared" si="2"/>
        <v>8.6455331412103753</v>
      </c>
      <c r="E27" s="98" t="s">
        <v>126</v>
      </c>
      <c r="F27" s="338" t="s">
        <v>335</v>
      </c>
      <c r="G27" s="206" t="s">
        <v>181</v>
      </c>
      <c r="H27" s="97">
        <f t="shared" si="0"/>
        <v>12.968299711815561</v>
      </c>
      <c r="I27" s="101" t="s">
        <v>364</v>
      </c>
      <c r="J27" s="374"/>
      <c r="K27" s="99"/>
      <c r="L27" s="97"/>
      <c r="M27" s="98"/>
      <c r="N27" s="292" t="s">
        <v>118</v>
      </c>
      <c r="O27" s="105" t="s">
        <v>117</v>
      </c>
      <c r="P27" s="97">
        <f>1000/694*Q27</f>
        <v>18.731988472622479</v>
      </c>
      <c r="Q27" s="101">
        <v>13</v>
      </c>
      <c r="R27" s="305" t="s">
        <v>385</v>
      </c>
      <c r="S27" s="159" t="s">
        <v>370</v>
      </c>
      <c r="T27" s="97">
        <f t="shared" si="3"/>
        <v>20.172910662824208</v>
      </c>
      <c r="U27" s="101" t="s">
        <v>386</v>
      </c>
    </row>
    <row r="28" spans="1:21" s="70" customFormat="1" ht="16.5" customHeight="1">
      <c r="A28" s="373"/>
      <c r="B28" s="292"/>
      <c r="C28" s="70" t="s">
        <v>127</v>
      </c>
      <c r="D28" s="97">
        <f t="shared" si="2"/>
        <v>14.40922190201729</v>
      </c>
      <c r="E28" s="98" t="s">
        <v>75</v>
      </c>
      <c r="F28" s="338"/>
      <c r="G28" s="20" t="s">
        <v>336</v>
      </c>
      <c r="H28" s="97">
        <f t="shared" si="0"/>
        <v>17.291066282420751</v>
      </c>
      <c r="I28" s="101" t="s">
        <v>365</v>
      </c>
      <c r="J28" s="374"/>
      <c r="K28" s="99"/>
      <c r="L28" s="97"/>
      <c r="M28" s="98"/>
      <c r="N28" s="292"/>
      <c r="O28" s="102" t="s">
        <v>116</v>
      </c>
      <c r="P28" s="97">
        <f t="shared" ref="P28:P30" si="5">1000/694*Q28</f>
        <v>4.3227665706051877</v>
      </c>
      <c r="Q28" s="101">
        <v>3</v>
      </c>
      <c r="R28" s="305"/>
      <c r="S28" s="107" t="s">
        <v>545</v>
      </c>
      <c r="T28" s="97">
        <f t="shared" si="3"/>
        <v>7.2046109510086449</v>
      </c>
      <c r="U28" s="101" t="s">
        <v>572</v>
      </c>
    </row>
    <row r="29" spans="1:21" s="70" customFormat="1" ht="16.5" customHeight="1">
      <c r="A29" s="373"/>
      <c r="B29" s="292"/>
      <c r="C29" s="96" t="s">
        <v>187</v>
      </c>
      <c r="D29" s="97">
        <f t="shared" si="2"/>
        <v>1.4409221902017291</v>
      </c>
      <c r="E29" s="98" t="s">
        <v>199</v>
      </c>
      <c r="F29" s="338"/>
      <c r="G29" s="152" t="s">
        <v>337</v>
      </c>
      <c r="H29" s="97">
        <f t="shared" si="0"/>
        <v>12.968299711815561</v>
      </c>
      <c r="I29" s="101" t="s">
        <v>364</v>
      </c>
      <c r="J29" s="374"/>
      <c r="K29" s="99"/>
      <c r="L29" s="97"/>
      <c r="M29" s="98"/>
      <c r="N29" s="292"/>
      <c r="O29" s="105" t="s">
        <v>115</v>
      </c>
      <c r="P29" s="97">
        <f t="shared" si="5"/>
        <v>4.3227665706051877</v>
      </c>
      <c r="Q29" s="101" t="s">
        <v>83</v>
      </c>
      <c r="R29" s="305"/>
      <c r="S29" s="123"/>
      <c r="T29" s="97"/>
      <c r="U29" s="101"/>
    </row>
    <row r="30" spans="1:21" s="70" customFormat="1" ht="16.5" customHeight="1">
      <c r="A30" s="373"/>
      <c r="B30" s="292"/>
      <c r="C30" s="71"/>
      <c r="D30" s="97"/>
      <c r="E30" s="98"/>
      <c r="F30" s="338"/>
      <c r="G30" s="153" t="s">
        <v>222</v>
      </c>
      <c r="H30" s="97">
        <f t="shared" ref="H30" si="6">1000/699*I30</f>
        <v>4.2918454935622314</v>
      </c>
      <c r="I30" s="121" t="s">
        <v>356</v>
      </c>
      <c r="J30" s="374"/>
      <c r="K30" s="99"/>
      <c r="L30" s="97"/>
      <c r="M30" s="98"/>
      <c r="N30" s="292"/>
      <c r="O30" s="106" t="s">
        <v>114</v>
      </c>
      <c r="P30" s="97">
        <f t="shared" si="5"/>
        <v>4.3227665706051877</v>
      </c>
      <c r="Q30" s="122">
        <v>3</v>
      </c>
      <c r="R30" s="305"/>
      <c r="S30" s="100"/>
      <c r="T30" s="97"/>
      <c r="U30" s="101"/>
    </row>
    <row r="31" spans="1:21" s="70" customFormat="1" ht="16.5" customHeight="1">
      <c r="A31" s="373"/>
      <c r="B31" s="292"/>
      <c r="C31" s="96"/>
      <c r="D31" s="95"/>
      <c r="E31" s="85"/>
      <c r="F31" s="338"/>
      <c r="G31" s="87"/>
      <c r="H31" s="97"/>
      <c r="I31" s="121"/>
      <c r="J31" s="375"/>
      <c r="K31" s="159"/>
      <c r="M31" s="159"/>
      <c r="N31" s="292"/>
      <c r="O31" s="87"/>
      <c r="P31" s="97"/>
      <c r="Q31" s="82"/>
      <c r="R31" s="305"/>
      <c r="S31" s="240"/>
      <c r="T31" s="97"/>
      <c r="U31" s="82"/>
    </row>
    <row r="32" spans="1:21" s="70" customFormat="1" ht="16.5" customHeight="1">
      <c r="A32" s="276" t="s">
        <v>112</v>
      </c>
      <c r="B32" s="93" t="s">
        <v>69</v>
      </c>
      <c r="C32" s="87"/>
      <c r="D32" s="120"/>
      <c r="E32" s="85"/>
      <c r="F32" s="248" t="s">
        <v>69</v>
      </c>
      <c r="G32" s="233"/>
      <c r="H32" s="87"/>
      <c r="I32" s="82"/>
      <c r="J32" s="233" t="s">
        <v>8</v>
      </c>
      <c r="K32" s="87" t="s">
        <v>304</v>
      </c>
      <c r="L32" s="171"/>
      <c r="M32" s="85" t="s">
        <v>541</v>
      </c>
      <c r="N32" s="233" t="s">
        <v>69</v>
      </c>
      <c r="O32" s="87"/>
      <c r="P32" s="117"/>
      <c r="Q32" s="82"/>
      <c r="R32" s="93" t="s">
        <v>269</v>
      </c>
      <c r="S32" s="240"/>
      <c r="T32" s="86"/>
      <c r="U32" s="82"/>
    </row>
    <row r="33" spans="1:21" s="70" customFormat="1" ht="16.5" customHeight="1">
      <c r="A33" s="277"/>
      <c r="B33" s="81" t="s">
        <v>110</v>
      </c>
      <c r="C33" s="77"/>
      <c r="D33" s="119"/>
      <c r="E33" s="79"/>
      <c r="F33" s="78" t="s">
        <v>10</v>
      </c>
      <c r="G33" s="77"/>
      <c r="H33" s="118"/>
      <c r="I33" s="84"/>
      <c r="J33" s="88" t="s">
        <v>5</v>
      </c>
      <c r="K33" s="87"/>
      <c r="L33" s="171"/>
      <c r="M33" s="85"/>
      <c r="N33" s="78" t="s">
        <v>10</v>
      </c>
      <c r="O33" s="77"/>
      <c r="P33" s="97"/>
      <c r="Q33" s="84"/>
      <c r="R33" s="81" t="s">
        <v>270</v>
      </c>
      <c r="S33" s="80"/>
      <c r="T33" s="130"/>
      <c r="U33" s="84"/>
    </row>
    <row r="34" spans="1:21" s="9" customFormat="1" ht="19" customHeight="1">
      <c r="A34" s="369" t="s">
        <v>11</v>
      </c>
      <c r="B34" s="336" t="s">
        <v>12</v>
      </c>
      <c r="C34" s="368"/>
      <c r="D34" s="134"/>
      <c r="E34" s="134"/>
      <c r="F34" s="337" t="s">
        <v>12</v>
      </c>
      <c r="G34" s="368"/>
      <c r="H34" s="134"/>
      <c r="I34" s="134"/>
      <c r="J34" s="336" t="s">
        <v>12</v>
      </c>
      <c r="K34" s="368"/>
      <c r="L34" s="134"/>
      <c r="M34" s="137"/>
      <c r="N34" s="337" t="s">
        <v>12</v>
      </c>
      <c r="O34" s="368"/>
      <c r="P34" s="134"/>
      <c r="Q34" s="134"/>
      <c r="R34" s="309" t="s">
        <v>271</v>
      </c>
      <c r="S34" s="310"/>
      <c r="T34" s="134"/>
      <c r="U34" s="134"/>
    </row>
    <row r="35" spans="1:21" s="3" customFormat="1" ht="19" customHeight="1">
      <c r="A35" s="370"/>
      <c r="B35" s="361" t="s">
        <v>49</v>
      </c>
      <c r="C35" s="362"/>
      <c r="D35" s="168">
        <v>4</v>
      </c>
      <c r="E35" s="16">
        <f>D35*70</f>
        <v>280</v>
      </c>
      <c r="F35" s="363" t="s">
        <v>50</v>
      </c>
      <c r="G35" s="362"/>
      <c r="H35" s="168">
        <v>3.7</v>
      </c>
      <c r="I35" s="16">
        <f>H35*70</f>
        <v>259</v>
      </c>
      <c r="J35" s="372" t="s">
        <v>49</v>
      </c>
      <c r="K35" s="359"/>
      <c r="L35" s="168">
        <v>4.7</v>
      </c>
      <c r="M35" s="16">
        <f>L35*70</f>
        <v>329</v>
      </c>
      <c r="N35" s="363" t="s">
        <v>50</v>
      </c>
      <c r="O35" s="362"/>
      <c r="P35" s="168">
        <v>3.8</v>
      </c>
      <c r="Q35" s="16">
        <f>P35*70</f>
        <v>266</v>
      </c>
      <c r="R35" s="323" t="s">
        <v>272</v>
      </c>
      <c r="S35" s="323"/>
      <c r="T35" s="168">
        <v>4.0999999999999996</v>
      </c>
      <c r="U35" s="16">
        <f>T35*70</f>
        <v>287</v>
      </c>
    </row>
    <row r="36" spans="1:21" s="3" customFormat="1" ht="19" customHeight="1">
      <c r="A36" s="370"/>
      <c r="B36" s="361" t="s">
        <v>53</v>
      </c>
      <c r="C36" s="362"/>
      <c r="D36" s="168">
        <v>2.1</v>
      </c>
      <c r="E36" s="16">
        <f>D36*75</f>
        <v>157.5</v>
      </c>
      <c r="F36" s="363" t="s">
        <v>54</v>
      </c>
      <c r="G36" s="362"/>
      <c r="H36" s="168">
        <v>2.1</v>
      </c>
      <c r="I36" s="16">
        <f>H36*75</f>
        <v>157.5</v>
      </c>
      <c r="J36" s="247" t="s">
        <v>53</v>
      </c>
      <c r="K36" s="241"/>
      <c r="L36" s="168">
        <v>2.2999999999999998</v>
      </c>
      <c r="M36" s="16">
        <f>L36*75</f>
        <v>172.5</v>
      </c>
      <c r="N36" s="363" t="s">
        <v>55</v>
      </c>
      <c r="O36" s="362"/>
      <c r="P36" s="168">
        <v>2.5</v>
      </c>
      <c r="Q36" s="16">
        <f>P36*75</f>
        <v>187.5</v>
      </c>
      <c r="R36" s="323" t="s">
        <v>273</v>
      </c>
      <c r="S36" s="323"/>
      <c r="T36" s="168">
        <v>3.7</v>
      </c>
      <c r="U36" s="16">
        <f>T36*75</f>
        <v>277.5</v>
      </c>
    </row>
    <row r="37" spans="1:21" s="3" customFormat="1" ht="19" customHeight="1">
      <c r="A37" s="370"/>
      <c r="B37" s="361" t="s">
        <v>40</v>
      </c>
      <c r="C37" s="362"/>
      <c r="D37" s="168">
        <v>1.1000000000000001</v>
      </c>
      <c r="E37" s="16">
        <f>D37*25</f>
        <v>27.500000000000004</v>
      </c>
      <c r="F37" s="363" t="s">
        <v>33</v>
      </c>
      <c r="G37" s="362"/>
      <c r="H37" s="168">
        <v>1.5</v>
      </c>
      <c r="I37" s="16">
        <f>H37*25</f>
        <v>37.5</v>
      </c>
      <c r="J37" s="247" t="s">
        <v>33</v>
      </c>
      <c r="K37" s="241"/>
      <c r="L37" s="168">
        <v>1.1399999999999999</v>
      </c>
      <c r="M37" s="16">
        <f>L37*25</f>
        <v>28.499999999999996</v>
      </c>
      <c r="N37" s="363" t="s">
        <v>33</v>
      </c>
      <c r="O37" s="362"/>
      <c r="P37" s="168">
        <v>1.6</v>
      </c>
      <c r="Q37" s="16">
        <f>P37*25</f>
        <v>40</v>
      </c>
      <c r="R37" s="323" t="s">
        <v>274</v>
      </c>
      <c r="S37" s="323"/>
      <c r="T37" s="168">
        <v>1.3</v>
      </c>
      <c r="U37" s="16">
        <f>T37*25</f>
        <v>32.5</v>
      </c>
    </row>
    <row r="38" spans="1:21" s="3" customFormat="1" ht="19" customHeight="1">
      <c r="A38" s="370"/>
      <c r="B38" s="361" t="s">
        <v>35</v>
      </c>
      <c r="C38" s="362"/>
      <c r="D38" s="168"/>
      <c r="E38" s="16"/>
      <c r="F38" s="363" t="s">
        <v>35</v>
      </c>
      <c r="G38" s="362"/>
      <c r="H38" s="168"/>
      <c r="I38" s="16"/>
      <c r="J38" s="247" t="s">
        <v>35</v>
      </c>
      <c r="K38" s="241"/>
      <c r="L38" s="168">
        <v>1</v>
      </c>
      <c r="M38" s="16">
        <f>L38*60</f>
        <v>60</v>
      </c>
      <c r="N38" s="363" t="s">
        <v>36</v>
      </c>
      <c r="O38" s="362"/>
      <c r="P38" s="168"/>
      <c r="Q38" s="16"/>
      <c r="R38" s="323" t="s">
        <v>275</v>
      </c>
      <c r="S38" s="323"/>
      <c r="T38" s="168"/>
      <c r="U38" s="16"/>
    </row>
    <row r="39" spans="1:21" s="3" customFormat="1" ht="19" customHeight="1">
      <c r="A39" s="370"/>
      <c r="B39" s="361" t="s">
        <v>22</v>
      </c>
      <c r="C39" s="362"/>
      <c r="D39" s="168"/>
      <c r="E39" s="16"/>
      <c r="F39" s="363" t="s">
        <v>22</v>
      </c>
      <c r="G39" s="362"/>
      <c r="H39" s="168"/>
      <c r="I39" s="16"/>
      <c r="J39" s="247" t="s">
        <v>22</v>
      </c>
      <c r="K39" s="241"/>
      <c r="L39" s="168"/>
      <c r="M39" s="16"/>
      <c r="N39" s="363" t="s">
        <v>22</v>
      </c>
      <c r="O39" s="362"/>
      <c r="P39" s="171">
        <v>1</v>
      </c>
      <c r="Q39" s="16">
        <f>P39*120</f>
        <v>120</v>
      </c>
      <c r="R39" s="323" t="s">
        <v>276</v>
      </c>
      <c r="S39" s="323"/>
      <c r="T39" s="168"/>
      <c r="U39" s="16"/>
    </row>
    <row r="40" spans="1:21" s="3" customFormat="1" ht="19" customHeight="1">
      <c r="A40" s="370"/>
      <c r="B40" s="365" t="s">
        <v>24</v>
      </c>
      <c r="C40" s="366"/>
      <c r="D40" s="168">
        <v>2</v>
      </c>
      <c r="E40" s="16">
        <f t="shared" ref="E40" si="7">D40*70</f>
        <v>140</v>
      </c>
      <c r="F40" s="367" t="s">
        <v>24</v>
      </c>
      <c r="G40" s="366"/>
      <c r="H40" s="168">
        <v>2</v>
      </c>
      <c r="I40" s="16">
        <f t="shared" ref="I40" si="8">H40*70</f>
        <v>140</v>
      </c>
      <c r="J40" s="324" t="s">
        <v>24</v>
      </c>
      <c r="K40" s="325"/>
      <c r="L40" s="168">
        <v>1.93</v>
      </c>
      <c r="M40" s="16">
        <f t="shared" ref="M40" si="9">L40*70</f>
        <v>135.1</v>
      </c>
      <c r="N40" s="367" t="s">
        <v>24</v>
      </c>
      <c r="O40" s="366"/>
      <c r="P40" s="168">
        <v>2</v>
      </c>
      <c r="Q40" s="16">
        <f t="shared" ref="Q40" si="10">P40*70</f>
        <v>140</v>
      </c>
      <c r="R40" s="326" t="s">
        <v>277</v>
      </c>
      <c r="S40" s="326"/>
      <c r="T40" s="168">
        <v>2</v>
      </c>
      <c r="U40" s="16">
        <f t="shared" ref="U40" si="11">T40*70</f>
        <v>140</v>
      </c>
    </row>
    <row r="41" spans="1:21" s="3" customFormat="1" ht="19" customHeight="1">
      <c r="A41" s="371"/>
      <c r="B41" s="361" t="s">
        <v>42</v>
      </c>
      <c r="C41" s="362"/>
      <c r="D41" s="63"/>
      <c r="E41" s="16">
        <f>SUM(E35:E40)</f>
        <v>605</v>
      </c>
      <c r="F41" s="363" t="s">
        <v>38</v>
      </c>
      <c r="G41" s="362"/>
      <c r="H41" s="63"/>
      <c r="I41" s="16">
        <f>SUM(I35:I40)</f>
        <v>594</v>
      </c>
      <c r="J41" s="247" t="s">
        <v>37</v>
      </c>
      <c r="K41" s="241"/>
      <c r="L41" s="63"/>
      <c r="M41" s="16">
        <f>SUM(M35:M40)</f>
        <v>725.1</v>
      </c>
      <c r="N41" s="363" t="s">
        <v>37</v>
      </c>
      <c r="O41" s="362"/>
      <c r="P41" s="63"/>
      <c r="Q41" s="16">
        <f>SUM(Q35:Q40)</f>
        <v>753.5</v>
      </c>
      <c r="R41" s="323" t="s">
        <v>278</v>
      </c>
      <c r="S41" s="323"/>
      <c r="T41" s="63"/>
      <c r="U41" s="16">
        <f>SUM(U35:U40)</f>
        <v>737</v>
      </c>
    </row>
    <row r="42" spans="1:21" s="9" customFormat="1" ht="25.5" customHeight="1">
      <c r="A42" s="1"/>
      <c r="B42" s="8" t="s">
        <v>6</v>
      </c>
      <c r="C42" s="8"/>
      <c r="D42" s="8"/>
      <c r="E42" s="8"/>
      <c r="F42" s="8"/>
      <c r="G42" s="8"/>
      <c r="H42" s="8" t="s">
        <v>21</v>
      </c>
      <c r="I42" s="8"/>
      <c r="J42" s="8"/>
      <c r="K42" s="8"/>
      <c r="L42" s="8"/>
      <c r="M42" s="8"/>
      <c r="N42" s="8"/>
      <c r="O42" s="8"/>
      <c r="P42" s="322" t="s">
        <v>7</v>
      </c>
      <c r="Q42" s="322"/>
      <c r="R42" s="1"/>
      <c r="S42" s="1"/>
      <c r="T42" s="1"/>
      <c r="U42" s="1"/>
    </row>
    <row r="43" spans="1:21" s="10" customFormat="1" ht="20.149999999999999" customHeight="1">
      <c r="A43" s="364" t="s">
        <v>154</v>
      </c>
      <c r="B43" s="364"/>
      <c r="C43" s="364"/>
      <c r="D43" s="364"/>
      <c r="E43" s="364"/>
      <c r="F43" s="364"/>
      <c r="G43" s="364"/>
      <c r="H43" s="364"/>
      <c r="I43" s="364"/>
      <c r="J43" s="364"/>
      <c r="K43" s="364"/>
      <c r="L43" s="364"/>
      <c r="M43" s="364"/>
    </row>
    <row r="44" spans="1:21" s="10" customFormat="1" ht="20.149999999999999" customHeight="1">
      <c r="A44" s="11" t="s">
        <v>20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s="10" customFormat="1" ht="20.149999999999999" customHeight="1">
      <c r="A45" s="364" t="s">
        <v>13</v>
      </c>
      <c r="B45" s="364"/>
      <c r="C45" s="364"/>
      <c r="D45" s="364"/>
      <c r="E45" s="364"/>
      <c r="F45" s="364"/>
      <c r="G45" s="364"/>
      <c r="H45" s="364"/>
      <c r="I45" s="364"/>
      <c r="J45" s="364"/>
      <c r="K45" s="364"/>
      <c r="L45" s="364"/>
      <c r="M45" s="364"/>
    </row>
  </sheetData>
  <mergeCells count="98">
    <mergeCell ref="F5:F6"/>
    <mergeCell ref="J5:J6"/>
    <mergeCell ref="A17:A21"/>
    <mergeCell ref="B17:B21"/>
    <mergeCell ref="A22:A26"/>
    <mergeCell ref="B22:B26"/>
    <mergeCell ref="F22:F26"/>
    <mergeCell ref="N5:N6"/>
    <mergeCell ref="R5:R6"/>
    <mergeCell ref="A12:A16"/>
    <mergeCell ref="B12:B16"/>
    <mergeCell ref="F12:F16"/>
    <mergeCell ref="N12:N16"/>
    <mergeCell ref="R12:R16"/>
    <mergeCell ref="A7:A11"/>
    <mergeCell ref="B7:B11"/>
    <mergeCell ref="F7:F11"/>
    <mergeCell ref="N7:N11"/>
    <mergeCell ref="R7:R11"/>
    <mergeCell ref="J7:J11"/>
    <mergeCell ref="J12:J16"/>
    <mergeCell ref="A5:A6"/>
    <mergeCell ref="B5:B6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S18:S19"/>
    <mergeCell ref="C20:C21"/>
    <mergeCell ref="G20:G21"/>
    <mergeCell ref="O20:O21"/>
    <mergeCell ref="S20:S21"/>
    <mergeCell ref="K18:K19"/>
    <mergeCell ref="K20:K21"/>
    <mergeCell ref="F17:F21"/>
    <mergeCell ref="N17:N21"/>
    <mergeCell ref="R17:R21"/>
    <mergeCell ref="C18:C19"/>
    <mergeCell ref="G18:G19"/>
    <mergeCell ref="O18:O19"/>
    <mergeCell ref="J17:J21"/>
    <mergeCell ref="N22:N26"/>
    <mergeCell ref="R22:R26"/>
    <mergeCell ref="J22:J26"/>
    <mergeCell ref="A27:A31"/>
    <mergeCell ref="B27:B31"/>
    <mergeCell ref="F27:F31"/>
    <mergeCell ref="N27:N31"/>
    <mergeCell ref="R27:R31"/>
    <mergeCell ref="J27:J31"/>
    <mergeCell ref="A32:A33"/>
    <mergeCell ref="A34:A41"/>
    <mergeCell ref="B34:C34"/>
    <mergeCell ref="F34:G34"/>
    <mergeCell ref="J35:K35"/>
    <mergeCell ref="R36:S36"/>
    <mergeCell ref="B37:C37"/>
    <mergeCell ref="F37:G37"/>
    <mergeCell ref="N37:O37"/>
    <mergeCell ref="R37:S37"/>
    <mergeCell ref="B36:C36"/>
    <mergeCell ref="F36:G36"/>
    <mergeCell ref="N36:O36"/>
    <mergeCell ref="R34:S34"/>
    <mergeCell ref="B35:C35"/>
    <mergeCell ref="F35:G35"/>
    <mergeCell ref="N35:O35"/>
    <mergeCell ref="R35:S35"/>
    <mergeCell ref="N34:O34"/>
    <mergeCell ref="J34:K34"/>
    <mergeCell ref="R38:S38"/>
    <mergeCell ref="B39:C39"/>
    <mergeCell ref="F39:G39"/>
    <mergeCell ref="N39:O39"/>
    <mergeCell ref="R39:S39"/>
    <mergeCell ref="B38:C38"/>
    <mergeCell ref="F38:G38"/>
    <mergeCell ref="N38:O38"/>
    <mergeCell ref="P42:Q42"/>
    <mergeCell ref="A43:M43"/>
    <mergeCell ref="A45:M45"/>
    <mergeCell ref="B40:C40"/>
    <mergeCell ref="F40:G40"/>
    <mergeCell ref="N40:O40"/>
    <mergeCell ref="R40:S40"/>
    <mergeCell ref="B41:C41"/>
    <mergeCell ref="F41:G41"/>
    <mergeCell ref="N41:O41"/>
    <mergeCell ref="R41:S41"/>
    <mergeCell ref="J40:K40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4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4"/>
  <sheetViews>
    <sheetView view="pageBreakPreview" topLeftCell="A22" zoomScale="80" zoomScaleNormal="100" zoomScaleSheetLayoutView="80" workbookViewId="0">
      <selection activeCell="I7" sqref="I7"/>
    </sheetView>
  </sheetViews>
  <sheetFormatPr defaultColWidth="9" defaultRowHeight="17"/>
  <cols>
    <col min="1" max="2" width="7.6328125" style="58" customWidth="1"/>
    <col min="3" max="3" width="12.6328125" style="58" customWidth="1"/>
    <col min="4" max="6" width="7.6328125" style="58" customWidth="1"/>
    <col min="7" max="7" width="12.6328125" style="58" customWidth="1"/>
    <col min="8" max="8" width="7.6328125" style="58" customWidth="1"/>
    <col min="9" max="10" width="7.6328125" style="47" customWidth="1"/>
    <col min="11" max="11" width="12.6328125" style="47" customWidth="1"/>
    <col min="12" max="14" width="7.6328125" style="47" customWidth="1"/>
    <col min="15" max="15" width="12.6328125" style="47" customWidth="1"/>
    <col min="16" max="18" width="7.6328125" style="47" customWidth="1"/>
    <col min="19" max="19" width="12.6328125" style="47" customWidth="1"/>
    <col min="20" max="21" width="7.6328125" style="47" customWidth="1"/>
    <col min="22" max="16384" width="9" style="47"/>
  </cols>
  <sheetData>
    <row r="1" spans="1:21" ht="28.5" customHeight="1">
      <c r="A1" s="354" t="str">
        <f>工作表1!A1</f>
        <v xml:space="preserve"> 屏東縣東寧.竹田國民小學111年11月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7" t="str">
        <f>工作表1!G4</f>
        <v>第4週學生午餐食譜(自設廚房)</v>
      </c>
      <c r="M1" s="7"/>
      <c r="N1" s="7"/>
      <c r="O1" s="7"/>
      <c r="P1" s="7"/>
      <c r="Q1" s="7"/>
      <c r="R1" s="7"/>
      <c r="S1" s="7"/>
      <c r="T1" s="7"/>
      <c r="U1" s="7"/>
    </row>
    <row r="2" spans="1:21" ht="21" customHeight="1">
      <c r="A2" s="48" t="str">
        <f>工作表1!A3</f>
        <v>供應人數：694人</v>
      </c>
      <c r="B2" s="49"/>
      <c r="C2" s="49"/>
      <c r="D2" s="49"/>
      <c r="E2" s="49"/>
      <c r="F2" s="49"/>
      <c r="G2" s="50" t="s">
        <v>45</v>
      </c>
      <c r="H2" s="50"/>
      <c r="I2" s="50"/>
      <c r="J2" s="50"/>
      <c r="K2" s="50"/>
      <c r="L2" s="50" t="str">
        <f>工作表1!A4</f>
        <v>食材供應商：西台餐廳</v>
      </c>
      <c r="M2" s="50"/>
      <c r="O2" s="50"/>
      <c r="P2" s="50" t="str">
        <f>工作表1!A5</f>
        <v>電話：08-7792135</v>
      </c>
      <c r="Q2" s="50"/>
      <c r="S2" s="355">
        <f>工作表1!A6</f>
        <v>44854</v>
      </c>
      <c r="T2" s="355"/>
      <c r="U2" s="188" t="s">
        <v>46</v>
      </c>
    </row>
    <row r="3" spans="1:21" ht="19" customHeight="1">
      <c r="A3" s="69" t="s">
        <v>2</v>
      </c>
      <c r="B3" s="356">
        <f>工作表1!E9</f>
        <v>44886</v>
      </c>
      <c r="C3" s="357"/>
      <c r="D3" s="358" t="s">
        <v>25</v>
      </c>
      <c r="E3" s="358"/>
      <c r="F3" s="356">
        <f>工作表1!E10</f>
        <v>44887</v>
      </c>
      <c r="G3" s="357"/>
      <c r="H3" s="358" t="s">
        <v>26</v>
      </c>
      <c r="I3" s="359"/>
      <c r="J3" s="360">
        <f>工作表1!E11</f>
        <v>44888</v>
      </c>
      <c r="K3" s="357"/>
      <c r="L3" s="358" t="s">
        <v>27</v>
      </c>
      <c r="M3" s="358"/>
      <c r="N3" s="356">
        <f>工作表1!E12</f>
        <v>44889</v>
      </c>
      <c r="O3" s="357"/>
      <c r="P3" s="358" t="s">
        <v>28</v>
      </c>
      <c r="Q3" s="359"/>
      <c r="R3" s="360">
        <f>工作表1!E13</f>
        <v>44890</v>
      </c>
      <c r="S3" s="357"/>
      <c r="T3" s="358" t="s">
        <v>29</v>
      </c>
      <c r="U3" s="359"/>
    </row>
    <row r="4" spans="1:21" s="44" customFormat="1" ht="19" customHeight="1">
      <c r="A4" s="234" t="s">
        <v>3</v>
      </c>
      <c r="B4" s="237" t="s">
        <v>48</v>
      </c>
      <c r="C4" s="234" t="s">
        <v>23</v>
      </c>
      <c r="D4" s="237" t="s">
        <v>39</v>
      </c>
      <c r="E4" s="243" t="s">
        <v>30</v>
      </c>
      <c r="F4" s="237" t="s">
        <v>48</v>
      </c>
      <c r="G4" s="234" t="s">
        <v>23</v>
      </c>
      <c r="H4" s="237" t="s">
        <v>39</v>
      </c>
      <c r="I4" s="237" t="s">
        <v>30</v>
      </c>
      <c r="J4" s="244" t="s">
        <v>48</v>
      </c>
      <c r="K4" s="234" t="s">
        <v>23</v>
      </c>
      <c r="L4" s="237" t="s">
        <v>39</v>
      </c>
      <c r="M4" s="243" t="s">
        <v>31</v>
      </c>
      <c r="N4" s="237" t="s">
        <v>48</v>
      </c>
      <c r="O4" s="234" t="s">
        <v>23</v>
      </c>
      <c r="P4" s="237" t="s">
        <v>39</v>
      </c>
      <c r="Q4" s="237" t="s">
        <v>30</v>
      </c>
      <c r="R4" s="244" t="s">
        <v>48</v>
      </c>
      <c r="S4" s="234" t="s">
        <v>23</v>
      </c>
      <c r="T4" s="237" t="s">
        <v>39</v>
      </c>
      <c r="U4" s="237" t="s">
        <v>31</v>
      </c>
    </row>
    <row r="5" spans="1:21" s="72" customFormat="1" ht="16.5" customHeight="1">
      <c r="A5" s="404" t="s">
        <v>109</v>
      </c>
      <c r="B5" s="405" t="s">
        <v>59</v>
      </c>
      <c r="C5" s="35" t="s">
        <v>106</v>
      </c>
      <c r="D5" s="97">
        <f>1000/694*E5</f>
        <v>93.659942363112393</v>
      </c>
      <c r="E5" s="23" t="s">
        <v>405</v>
      </c>
      <c r="F5" s="312" t="s">
        <v>108</v>
      </c>
      <c r="G5" s="115" t="s">
        <v>60</v>
      </c>
      <c r="H5" s="97">
        <f>1000/694*I5</f>
        <v>79.250720461095099</v>
      </c>
      <c r="I5" s="101" t="s">
        <v>100</v>
      </c>
      <c r="J5" s="314" t="s">
        <v>282</v>
      </c>
      <c r="K5" s="113" t="s">
        <v>283</v>
      </c>
      <c r="L5" s="97">
        <f>1000/694*M5</f>
        <v>93.659942363112393</v>
      </c>
      <c r="M5" s="116">
        <v>65</v>
      </c>
      <c r="N5" s="312" t="s">
        <v>105</v>
      </c>
      <c r="O5" s="115" t="s">
        <v>60</v>
      </c>
      <c r="P5" s="97">
        <f>1000/694*Q5</f>
        <v>79.250720461095099</v>
      </c>
      <c r="Q5" s="101" t="s">
        <v>100</v>
      </c>
      <c r="R5" s="405" t="s">
        <v>59</v>
      </c>
      <c r="S5" s="35" t="s">
        <v>60</v>
      </c>
      <c r="T5" s="97">
        <f>1000/694*U5</f>
        <v>93.659942363112393</v>
      </c>
      <c r="U5" s="23" t="s">
        <v>405</v>
      </c>
    </row>
    <row r="6" spans="1:21" s="72" customFormat="1">
      <c r="A6" s="404"/>
      <c r="B6" s="406"/>
      <c r="C6" s="35"/>
      <c r="D6" s="97"/>
      <c r="E6" s="23"/>
      <c r="F6" s="313"/>
      <c r="G6" s="108" t="s">
        <v>178</v>
      </c>
      <c r="H6" s="97">
        <f t="shared" ref="H6:H29" si="0">1000/694*I6</f>
        <v>14.40922190201729</v>
      </c>
      <c r="I6" s="101" t="s">
        <v>443</v>
      </c>
      <c r="J6" s="407"/>
      <c r="K6" s="223"/>
      <c r="L6" s="97"/>
      <c r="M6" s="225"/>
      <c r="N6" s="313"/>
      <c r="O6" s="108" t="s">
        <v>161</v>
      </c>
      <c r="P6" s="97">
        <f t="shared" ref="P6:P29" si="1">1000/694*Q6</f>
        <v>14.40922190201729</v>
      </c>
      <c r="Q6" s="101" t="s">
        <v>443</v>
      </c>
      <c r="R6" s="406"/>
      <c r="S6" s="35"/>
      <c r="T6" s="97"/>
      <c r="U6" s="23"/>
    </row>
    <row r="7" spans="1:21" s="70" customFormat="1" ht="16.5" customHeight="1">
      <c r="A7" s="384" t="s">
        <v>104</v>
      </c>
      <c r="B7" s="331" t="s">
        <v>546</v>
      </c>
      <c r="C7" s="20" t="s">
        <v>547</v>
      </c>
      <c r="D7" s="97">
        <f t="shared" ref="D7:D29" si="2">1000/694*E7</f>
        <v>69.164265129683002</v>
      </c>
      <c r="E7" s="40" t="s">
        <v>563</v>
      </c>
      <c r="F7" s="292" t="s">
        <v>102</v>
      </c>
      <c r="G7" s="107" t="s">
        <v>101</v>
      </c>
      <c r="H7" s="97">
        <f t="shared" si="0"/>
        <v>80.691642651296831</v>
      </c>
      <c r="I7" s="98" t="s">
        <v>531</v>
      </c>
      <c r="J7" s="292" t="s">
        <v>490</v>
      </c>
      <c r="K7" s="26" t="s">
        <v>488</v>
      </c>
      <c r="L7" s="97">
        <f t="shared" ref="L7:L29" si="3">1000/694*M7</f>
        <v>64.841498559077806</v>
      </c>
      <c r="M7" s="271">
        <v>45</v>
      </c>
      <c r="N7" s="305" t="s">
        <v>291</v>
      </c>
      <c r="O7" s="20" t="s">
        <v>289</v>
      </c>
      <c r="P7" s="97">
        <f t="shared" si="1"/>
        <v>79.250720461095099</v>
      </c>
      <c r="Q7" s="183">
        <v>55</v>
      </c>
      <c r="R7" s="338" t="s">
        <v>411</v>
      </c>
      <c r="S7" s="25" t="s">
        <v>412</v>
      </c>
      <c r="T7" s="97">
        <f t="shared" ref="T7:T27" si="4">1000/694*U7</f>
        <v>86.455331412103746</v>
      </c>
      <c r="U7" s="101" t="s">
        <v>413</v>
      </c>
    </row>
    <row r="8" spans="1:21" s="70" customFormat="1">
      <c r="A8" s="385"/>
      <c r="B8" s="331"/>
      <c r="C8" s="20" t="s">
        <v>548</v>
      </c>
      <c r="D8" s="97">
        <f t="shared" si="2"/>
        <v>14.40922190201729</v>
      </c>
      <c r="E8" s="23" t="s">
        <v>564</v>
      </c>
      <c r="F8" s="292"/>
      <c r="G8" s="107" t="s">
        <v>98</v>
      </c>
      <c r="H8" s="97">
        <f t="shared" si="0"/>
        <v>1.7291066282420748</v>
      </c>
      <c r="I8" s="98" t="s">
        <v>444</v>
      </c>
      <c r="J8" s="292"/>
      <c r="K8" s="26" t="s">
        <v>260</v>
      </c>
      <c r="L8" s="97">
        <f t="shared" si="3"/>
        <v>14.40922190201729</v>
      </c>
      <c r="M8" s="271">
        <v>10</v>
      </c>
      <c r="N8" s="305"/>
      <c r="O8" s="20" t="s">
        <v>292</v>
      </c>
      <c r="P8" s="97">
        <f t="shared" si="1"/>
        <v>5.7636887608069163</v>
      </c>
      <c r="Q8" s="183">
        <v>4</v>
      </c>
      <c r="R8" s="338"/>
      <c r="S8" s="25" t="s">
        <v>419</v>
      </c>
      <c r="T8" s="97">
        <f t="shared" si="4"/>
        <v>17.291066282420751</v>
      </c>
      <c r="U8" s="101" t="s">
        <v>61</v>
      </c>
    </row>
    <row r="9" spans="1:21" s="70" customFormat="1">
      <c r="A9" s="385"/>
      <c r="B9" s="331"/>
      <c r="C9" s="20" t="s">
        <v>549</v>
      </c>
      <c r="D9" s="97">
        <f t="shared" si="2"/>
        <v>28.81844380403458</v>
      </c>
      <c r="E9" s="23" t="s">
        <v>565</v>
      </c>
      <c r="F9" s="292"/>
      <c r="G9" s="12" t="s">
        <v>310</v>
      </c>
      <c r="H9" s="97">
        <f t="shared" si="0"/>
        <v>4.3227665706051877</v>
      </c>
      <c r="I9" s="98" t="s">
        <v>311</v>
      </c>
      <c r="J9" s="292"/>
      <c r="K9" s="26" t="s">
        <v>489</v>
      </c>
      <c r="L9" s="97">
        <f t="shared" si="3"/>
        <v>8.6455331412103753</v>
      </c>
      <c r="M9" s="271">
        <v>6</v>
      </c>
      <c r="N9" s="305"/>
      <c r="O9" s="20" t="s">
        <v>293</v>
      </c>
      <c r="P9" s="97">
        <f t="shared" si="1"/>
        <v>4.3227665706051877</v>
      </c>
      <c r="Q9" s="183">
        <v>3</v>
      </c>
      <c r="R9" s="338"/>
      <c r="S9" s="25" t="s">
        <v>222</v>
      </c>
      <c r="T9" s="97">
        <f t="shared" si="4"/>
        <v>8.6455331412103753</v>
      </c>
      <c r="U9" s="101" t="s">
        <v>355</v>
      </c>
    </row>
    <row r="10" spans="1:21" s="70" customFormat="1">
      <c r="A10" s="385"/>
      <c r="B10" s="331"/>
      <c r="C10" s="152" t="s">
        <v>292</v>
      </c>
      <c r="D10" s="97">
        <f t="shared" si="2"/>
        <v>7.2046109510086449</v>
      </c>
      <c r="E10" s="23" t="s">
        <v>566</v>
      </c>
      <c r="F10" s="292"/>
      <c r="G10" s="87" t="s">
        <v>340</v>
      </c>
      <c r="H10" s="97">
        <f t="shared" si="0"/>
        <v>0.86455331412103742</v>
      </c>
      <c r="I10" s="85" t="s">
        <v>354</v>
      </c>
      <c r="J10" s="292"/>
      <c r="K10" s="26" t="s">
        <v>140</v>
      </c>
      <c r="L10" s="97">
        <f t="shared" si="3"/>
        <v>8.6455331412103753</v>
      </c>
      <c r="M10" s="271">
        <v>6</v>
      </c>
      <c r="N10" s="305"/>
      <c r="O10" s="20" t="s">
        <v>294</v>
      </c>
      <c r="P10" s="97">
        <f t="shared" si="1"/>
        <v>25.936599423631122</v>
      </c>
      <c r="Q10" s="183">
        <v>18</v>
      </c>
      <c r="R10" s="338"/>
      <c r="S10" s="253" t="s">
        <v>445</v>
      </c>
      <c r="T10" s="97">
        <f t="shared" si="4"/>
        <v>0.86455331412103742</v>
      </c>
      <c r="U10" s="101" t="s">
        <v>446</v>
      </c>
    </row>
    <row r="11" spans="1:21" s="70" customFormat="1">
      <c r="A11" s="385"/>
      <c r="B11" s="331"/>
      <c r="C11" s="422" t="s">
        <v>222</v>
      </c>
      <c r="D11" s="97">
        <f t="shared" si="2"/>
        <v>8.6455331412103753</v>
      </c>
      <c r="E11" s="23" t="s">
        <v>567</v>
      </c>
      <c r="F11" s="292"/>
      <c r="G11" s="87"/>
      <c r="H11" s="97"/>
      <c r="I11" s="85"/>
      <c r="J11" s="292"/>
      <c r="K11" s="26"/>
      <c r="L11" s="97"/>
      <c r="M11" s="271"/>
      <c r="N11" s="305"/>
      <c r="O11" s="20"/>
      <c r="P11" s="97"/>
      <c r="Q11" s="183"/>
      <c r="R11" s="338"/>
      <c r="S11" s="253"/>
      <c r="T11" s="97"/>
      <c r="U11" s="101"/>
    </row>
    <row r="12" spans="1:21" s="70" customFormat="1">
      <c r="A12" s="385"/>
      <c r="B12" s="331"/>
      <c r="C12" s="152" t="s">
        <v>550</v>
      </c>
      <c r="D12" s="97">
        <f t="shared" si="2"/>
        <v>4.3227665706051877</v>
      </c>
      <c r="E12" s="23" t="s">
        <v>568</v>
      </c>
      <c r="F12" s="292"/>
      <c r="G12" s="87"/>
      <c r="H12" s="97"/>
      <c r="I12" s="85"/>
      <c r="J12" s="292"/>
      <c r="K12" s="26"/>
      <c r="L12" s="97"/>
      <c r="M12" s="271"/>
      <c r="N12" s="305"/>
      <c r="O12" s="20"/>
      <c r="P12" s="97"/>
      <c r="Q12" s="183"/>
      <c r="R12" s="338"/>
      <c r="S12" s="253"/>
      <c r="T12" s="97"/>
      <c r="U12" s="101"/>
    </row>
    <row r="13" spans="1:21" s="70" customFormat="1">
      <c r="A13" s="385"/>
      <c r="B13" s="331"/>
      <c r="C13" s="151" t="s">
        <v>551</v>
      </c>
      <c r="D13" s="97"/>
      <c r="E13" s="23"/>
      <c r="F13" s="292"/>
      <c r="G13" s="87"/>
      <c r="H13" s="97"/>
      <c r="I13" s="85"/>
      <c r="J13" s="292"/>
      <c r="K13" s="26"/>
      <c r="L13" s="97"/>
      <c r="M13" s="271"/>
      <c r="N13" s="305"/>
      <c r="O13" s="20"/>
      <c r="P13" s="97"/>
      <c r="Q13" s="183"/>
      <c r="R13" s="338"/>
      <c r="S13" s="253"/>
      <c r="T13" s="97"/>
      <c r="U13" s="101"/>
    </row>
    <row r="14" spans="1:21" s="70" customFormat="1" ht="16.5" customHeight="1">
      <c r="A14" s="384" t="s">
        <v>97</v>
      </c>
      <c r="B14" s="331" t="s">
        <v>261</v>
      </c>
      <c r="C14" s="32" t="s">
        <v>262</v>
      </c>
      <c r="D14" s="97">
        <f t="shared" si="2"/>
        <v>17.291066282420751</v>
      </c>
      <c r="E14" s="40" t="s">
        <v>61</v>
      </c>
      <c r="F14" s="292" t="s">
        <v>552</v>
      </c>
      <c r="G14" s="152" t="s">
        <v>553</v>
      </c>
      <c r="H14" s="97">
        <f t="shared" si="0"/>
        <v>14.40922190201729</v>
      </c>
      <c r="I14" s="98" t="s">
        <v>569</v>
      </c>
      <c r="J14" s="292" t="s">
        <v>420</v>
      </c>
      <c r="K14" s="159" t="str">
        <f>J14</f>
        <v>小饅頭</v>
      </c>
      <c r="L14" s="97">
        <f t="shared" si="3"/>
        <v>25.936599423631122</v>
      </c>
      <c r="M14" s="101" t="s">
        <v>491</v>
      </c>
      <c r="N14" s="293" t="s">
        <v>513</v>
      </c>
      <c r="O14" s="106" t="s">
        <v>514</v>
      </c>
      <c r="P14" s="97">
        <f t="shared" si="1"/>
        <v>8.6455331412103753</v>
      </c>
      <c r="Q14" s="101" t="s">
        <v>63</v>
      </c>
      <c r="R14" s="338" t="s">
        <v>515</v>
      </c>
      <c r="S14" s="152" t="s">
        <v>181</v>
      </c>
      <c r="T14" s="97">
        <f t="shared" si="4"/>
        <v>43.227665706051873</v>
      </c>
      <c r="U14" s="155">
        <v>30</v>
      </c>
    </row>
    <row r="15" spans="1:21" s="70" customFormat="1" ht="17.25" customHeight="1">
      <c r="A15" s="385"/>
      <c r="B15" s="331"/>
      <c r="C15" s="32" t="s">
        <v>123</v>
      </c>
      <c r="D15" s="97">
        <f t="shared" si="2"/>
        <v>8.6455331412103753</v>
      </c>
      <c r="E15" s="40" t="s">
        <v>63</v>
      </c>
      <c r="F15" s="423"/>
      <c r="G15" s="152" t="s">
        <v>554</v>
      </c>
      <c r="H15" s="97">
        <f t="shared" si="0"/>
        <v>50.43227665706052</v>
      </c>
      <c r="I15" s="98" t="s">
        <v>570</v>
      </c>
      <c r="J15" s="292"/>
      <c r="K15" s="106"/>
      <c r="L15" s="97"/>
      <c r="M15" s="101"/>
      <c r="N15" s="293"/>
      <c r="O15" s="106" t="s">
        <v>93</v>
      </c>
      <c r="P15" s="97">
        <f t="shared" si="1"/>
        <v>57.636887608069159</v>
      </c>
      <c r="Q15" s="101" t="s">
        <v>92</v>
      </c>
      <c r="R15" s="338"/>
      <c r="S15" s="152" t="s">
        <v>516</v>
      </c>
      <c r="T15" s="97">
        <f t="shared" si="4"/>
        <v>28.81844380403458</v>
      </c>
      <c r="U15" s="155">
        <v>20</v>
      </c>
    </row>
    <row r="16" spans="1:21" s="70" customFormat="1" ht="18" customHeight="1">
      <c r="A16" s="385"/>
      <c r="B16" s="331"/>
      <c r="C16" s="17" t="s">
        <v>409</v>
      </c>
      <c r="D16" s="97">
        <f t="shared" si="2"/>
        <v>17.291066282420751</v>
      </c>
      <c r="E16" s="24" t="s">
        <v>410</v>
      </c>
      <c r="F16" s="423"/>
      <c r="G16" s="152" t="s">
        <v>555</v>
      </c>
      <c r="H16" s="97">
        <f t="shared" si="0"/>
        <v>7.2046109510086449</v>
      </c>
      <c r="I16" s="85" t="s">
        <v>571</v>
      </c>
      <c r="J16" s="292"/>
      <c r="K16" s="106"/>
      <c r="L16" s="97"/>
      <c r="M16" s="101"/>
      <c r="N16" s="293"/>
      <c r="O16" s="106" t="s">
        <v>89</v>
      </c>
      <c r="P16" s="97">
        <f t="shared" si="1"/>
        <v>8.6455331412103753</v>
      </c>
      <c r="Q16" s="101" t="s">
        <v>71</v>
      </c>
      <c r="R16" s="338"/>
      <c r="S16" s="152" t="s">
        <v>517</v>
      </c>
      <c r="T16" s="97">
        <f t="shared" si="4"/>
        <v>8.6455331412103753</v>
      </c>
      <c r="U16" s="155">
        <v>6</v>
      </c>
    </row>
    <row r="17" spans="1:21" s="70" customFormat="1">
      <c r="A17" s="385"/>
      <c r="B17" s="331"/>
      <c r="C17" s="32" t="s">
        <v>62</v>
      </c>
      <c r="D17" s="97">
        <f t="shared" si="2"/>
        <v>1.2968299711815563</v>
      </c>
      <c r="E17" s="40" t="s">
        <v>87</v>
      </c>
      <c r="F17" s="423"/>
      <c r="G17" s="152" t="s">
        <v>222</v>
      </c>
      <c r="H17" s="97">
        <f t="shared" si="0"/>
        <v>7.2046109510086449</v>
      </c>
      <c r="I17" s="85" t="s">
        <v>572</v>
      </c>
      <c r="J17" s="292"/>
      <c r="K17" s="106"/>
      <c r="L17" s="97"/>
      <c r="M17" s="101"/>
      <c r="N17" s="293"/>
      <c r="O17" s="106" t="s">
        <v>86</v>
      </c>
      <c r="P17" s="97">
        <f t="shared" si="1"/>
        <v>4.3227665706051877</v>
      </c>
      <c r="Q17" s="101" t="s">
        <v>83</v>
      </c>
      <c r="R17" s="338"/>
      <c r="S17" s="110"/>
      <c r="T17" s="97"/>
      <c r="U17" s="101"/>
    </row>
    <row r="18" spans="1:21" s="70" customFormat="1">
      <c r="A18" s="385"/>
      <c r="B18" s="331"/>
      <c r="C18" s="17" t="s">
        <v>264</v>
      </c>
      <c r="D18" s="97">
        <f t="shared" si="2"/>
        <v>1.7291066282420748</v>
      </c>
      <c r="E18" s="24" t="s">
        <v>72</v>
      </c>
      <c r="F18" s="423"/>
      <c r="G18" s="424" t="s">
        <v>556</v>
      </c>
      <c r="H18" s="274">
        <f t="shared" si="0"/>
        <v>0.43227665706051871</v>
      </c>
      <c r="I18" s="85" t="s">
        <v>573</v>
      </c>
      <c r="J18" s="292"/>
      <c r="K18" s="108"/>
      <c r="L18" s="97"/>
      <c r="M18" s="82"/>
      <c r="N18" s="293"/>
      <c r="O18" s="87" t="s">
        <v>84</v>
      </c>
      <c r="P18" s="97">
        <f t="shared" si="1"/>
        <v>4.3227665706051877</v>
      </c>
      <c r="Q18" s="82" t="s">
        <v>83</v>
      </c>
      <c r="R18" s="338"/>
      <c r="S18" s="87"/>
      <c r="T18" s="97"/>
      <c r="U18" s="89"/>
    </row>
    <row r="19" spans="1:21" s="53" customFormat="1" ht="19" customHeight="1">
      <c r="A19" s="329" t="s">
        <v>14</v>
      </c>
      <c r="B19" s="331" t="s">
        <v>15</v>
      </c>
      <c r="C19" s="26" t="s">
        <v>200</v>
      </c>
      <c r="D19" s="97">
        <f t="shared" si="2"/>
        <v>76.368876080691635</v>
      </c>
      <c r="E19" s="249">
        <v>53</v>
      </c>
      <c r="F19" s="331" t="s">
        <v>15</v>
      </c>
      <c r="G19" s="26" t="s">
        <v>203</v>
      </c>
      <c r="H19" s="97">
        <f t="shared" si="0"/>
        <v>76.368876080691635</v>
      </c>
      <c r="I19" s="250">
        <v>53</v>
      </c>
      <c r="J19" s="331" t="s">
        <v>15</v>
      </c>
      <c r="K19" s="26"/>
      <c r="L19" s="97"/>
      <c r="M19" s="101"/>
      <c r="N19" s="339" t="s">
        <v>15</v>
      </c>
      <c r="O19" s="26" t="s">
        <v>422</v>
      </c>
      <c r="P19" s="97">
        <f t="shared" si="1"/>
        <v>76.368876080691635</v>
      </c>
      <c r="Q19" s="234">
        <v>53</v>
      </c>
      <c r="R19" s="339" t="s">
        <v>15</v>
      </c>
      <c r="S19" s="26" t="s">
        <v>423</v>
      </c>
      <c r="T19" s="97">
        <f t="shared" si="4"/>
        <v>76.368876080691635</v>
      </c>
      <c r="U19" s="69">
        <v>53</v>
      </c>
    </row>
    <row r="20" spans="1:21" s="53" customFormat="1" ht="19" customHeight="1">
      <c r="A20" s="329"/>
      <c r="B20" s="331"/>
      <c r="C20" s="342" t="s">
        <v>18</v>
      </c>
      <c r="D20" s="97"/>
      <c r="E20" s="55"/>
      <c r="F20" s="331"/>
      <c r="G20" s="342" t="s">
        <v>19</v>
      </c>
      <c r="H20" s="97"/>
      <c r="I20" s="55"/>
      <c r="J20" s="331"/>
      <c r="K20" s="342" t="s">
        <v>17</v>
      </c>
      <c r="L20" s="97"/>
      <c r="M20" s="67"/>
      <c r="N20" s="339"/>
      <c r="O20" s="342" t="s">
        <v>18</v>
      </c>
      <c r="P20" s="97"/>
      <c r="Q20" s="67"/>
      <c r="R20" s="339"/>
      <c r="S20" s="344" t="s">
        <v>17</v>
      </c>
      <c r="T20" s="97"/>
      <c r="U20" s="66"/>
    </row>
    <row r="21" spans="1:21" s="53" customFormat="1" ht="19" customHeight="1">
      <c r="A21" s="329"/>
      <c r="B21" s="331"/>
      <c r="C21" s="343"/>
      <c r="D21" s="97"/>
      <c r="E21" s="55"/>
      <c r="F21" s="331"/>
      <c r="G21" s="343"/>
      <c r="H21" s="97"/>
      <c r="I21" s="55"/>
      <c r="J21" s="331"/>
      <c r="K21" s="342"/>
      <c r="L21" s="97"/>
      <c r="M21" s="67"/>
      <c r="N21" s="339"/>
      <c r="O21" s="343"/>
      <c r="P21" s="97"/>
      <c r="Q21" s="67"/>
      <c r="R21" s="339"/>
      <c r="S21" s="345"/>
      <c r="T21" s="97"/>
      <c r="U21" s="66"/>
    </row>
    <row r="22" spans="1:21" s="53" customFormat="1" ht="19" customHeight="1">
      <c r="A22" s="329"/>
      <c r="B22" s="331"/>
      <c r="C22" s="347" t="s">
        <v>16</v>
      </c>
      <c r="D22" s="97"/>
      <c r="E22" s="55"/>
      <c r="F22" s="331"/>
      <c r="G22" s="347" t="s">
        <v>16</v>
      </c>
      <c r="H22" s="97"/>
      <c r="I22" s="55"/>
      <c r="J22" s="331"/>
      <c r="K22" s="347" t="s">
        <v>16</v>
      </c>
      <c r="L22" s="97"/>
      <c r="M22" s="67"/>
      <c r="N22" s="339"/>
      <c r="O22" s="347" t="s">
        <v>16</v>
      </c>
      <c r="P22" s="97"/>
      <c r="Q22" s="67"/>
      <c r="R22" s="339"/>
      <c r="S22" s="347" t="s">
        <v>16</v>
      </c>
      <c r="T22" s="97"/>
      <c r="U22" s="66"/>
    </row>
    <row r="23" spans="1:21" s="53" customFormat="1" ht="19" customHeight="1">
      <c r="A23" s="329"/>
      <c r="B23" s="331"/>
      <c r="C23" s="347"/>
      <c r="D23" s="97"/>
      <c r="E23" s="55"/>
      <c r="F23" s="331"/>
      <c r="G23" s="347"/>
      <c r="H23" s="97"/>
      <c r="I23" s="55"/>
      <c r="J23" s="331"/>
      <c r="K23" s="347"/>
      <c r="L23" s="97"/>
      <c r="M23" s="67"/>
      <c r="N23" s="339"/>
      <c r="O23" s="347"/>
      <c r="P23" s="97"/>
      <c r="Q23" s="67"/>
      <c r="R23" s="339"/>
      <c r="S23" s="347"/>
      <c r="T23" s="97"/>
      <c r="U23" s="66"/>
    </row>
    <row r="24" spans="1:21" s="53" customFormat="1" ht="19" customHeight="1">
      <c r="A24" s="329" t="s">
        <v>9</v>
      </c>
      <c r="B24" s="400"/>
      <c r="C24" s="59"/>
      <c r="D24" s="97"/>
      <c r="E24" s="55"/>
      <c r="F24" s="400"/>
      <c r="G24" s="59"/>
      <c r="H24" s="97"/>
      <c r="I24" s="67"/>
      <c r="J24" s="331"/>
      <c r="K24" s="207"/>
      <c r="L24" s="97"/>
      <c r="M24" s="23"/>
      <c r="N24" s="400"/>
      <c r="O24" s="59"/>
      <c r="P24" s="97"/>
      <c r="Q24" s="67"/>
      <c r="R24" s="402"/>
      <c r="S24" s="59"/>
      <c r="T24" s="97"/>
      <c r="U24" s="66"/>
    </row>
    <row r="25" spans="1:21" s="53" customFormat="1" ht="19" customHeight="1">
      <c r="A25" s="330"/>
      <c r="B25" s="401"/>
      <c r="C25" s="59"/>
      <c r="D25" s="97"/>
      <c r="E25" s="55"/>
      <c r="F25" s="401"/>
      <c r="G25" s="59"/>
      <c r="H25" s="97"/>
      <c r="I25" s="67"/>
      <c r="J25" s="399"/>
      <c r="K25" s="26"/>
      <c r="L25" s="97"/>
      <c r="M25" s="191"/>
      <c r="N25" s="401"/>
      <c r="O25" s="59"/>
      <c r="P25" s="97"/>
      <c r="Q25" s="67"/>
      <c r="R25" s="403"/>
      <c r="S25" s="104"/>
      <c r="T25" s="97"/>
      <c r="U25" s="101"/>
    </row>
    <row r="26" spans="1:21" s="70" customFormat="1" ht="16.5" customHeight="1">
      <c r="A26" s="373" t="s">
        <v>82</v>
      </c>
      <c r="B26" s="332" t="s">
        <v>492</v>
      </c>
      <c r="C26" s="273" t="s">
        <v>493</v>
      </c>
      <c r="D26" s="97">
        <f t="shared" si="2"/>
        <v>1.4409221902017291</v>
      </c>
      <c r="E26" s="23" t="s">
        <v>494</v>
      </c>
      <c r="F26" s="292" t="s">
        <v>316</v>
      </c>
      <c r="G26" s="104" t="s">
        <v>156</v>
      </c>
      <c r="H26" s="97">
        <f t="shared" si="0"/>
        <v>14.40922190201729</v>
      </c>
      <c r="I26" s="101" t="s">
        <v>65</v>
      </c>
      <c r="J26" s="331" t="s">
        <v>338</v>
      </c>
      <c r="K26" s="207" t="s">
        <v>181</v>
      </c>
      <c r="L26" s="97">
        <f t="shared" si="3"/>
        <v>8.6455331412103753</v>
      </c>
      <c r="M26" s="23" t="s">
        <v>63</v>
      </c>
      <c r="N26" s="292" t="s">
        <v>341</v>
      </c>
      <c r="O26" s="208" t="s">
        <v>345</v>
      </c>
      <c r="P26" s="97">
        <f t="shared" si="1"/>
        <v>1.7291066282420748</v>
      </c>
      <c r="Q26" s="98" t="s">
        <v>357</v>
      </c>
      <c r="R26" s="292" t="s">
        <v>80</v>
      </c>
      <c r="S26" s="105" t="s">
        <v>79</v>
      </c>
      <c r="T26" s="97">
        <f t="shared" si="4"/>
        <v>28.81844380403458</v>
      </c>
      <c r="U26" s="101" t="s">
        <v>78</v>
      </c>
    </row>
    <row r="27" spans="1:21" s="70" customFormat="1" ht="16.5" customHeight="1">
      <c r="A27" s="373"/>
      <c r="B27" s="333"/>
      <c r="C27" s="273" t="s">
        <v>495</v>
      </c>
      <c r="D27" s="97">
        <f t="shared" si="2"/>
        <v>1.4409221902017291</v>
      </c>
      <c r="E27" s="40" t="s">
        <v>494</v>
      </c>
      <c r="F27" s="292"/>
      <c r="G27" s="106" t="s">
        <v>157</v>
      </c>
      <c r="H27" s="97">
        <f t="shared" si="0"/>
        <v>14.40922190201729</v>
      </c>
      <c r="I27" s="101" t="s">
        <v>317</v>
      </c>
      <c r="J27" s="331"/>
      <c r="K27" s="209" t="s">
        <v>290</v>
      </c>
      <c r="L27" s="97">
        <f t="shared" si="3"/>
        <v>21.613832853025936</v>
      </c>
      <c r="M27" s="23" t="s">
        <v>66</v>
      </c>
      <c r="N27" s="292"/>
      <c r="O27" s="43" t="s">
        <v>346</v>
      </c>
      <c r="P27" s="97">
        <f t="shared" si="1"/>
        <v>0.86455331412103742</v>
      </c>
      <c r="Q27" s="98" t="s">
        <v>354</v>
      </c>
      <c r="R27" s="292"/>
      <c r="S27" s="102" t="s">
        <v>76</v>
      </c>
      <c r="T27" s="97">
        <f t="shared" si="4"/>
        <v>8.6455331412103753</v>
      </c>
      <c r="U27" s="101" t="s">
        <v>195</v>
      </c>
    </row>
    <row r="28" spans="1:21" s="70" customFormat="1">
      <c r="A28" s="373"/>
      <c r="B28" s="333"/>
      <c r="C28" s="273" t="s">
        <v>496</v>
      </c>
      <c r="D28" s="97">
        <f t="shared" si="2"/>
        <v>2.8818443804034581</v>
      </c>
      <c r="E28" s="40" t="s">
        <v>473</v>
      </c>
      <c r="F28" s="292"/>
      <c r="G28" s="104" t="s">
        <v>158</v>
      </c>
      <c r="H28" s="97">
        <f t="shared" si="0"/>
        <v>4.3227665706051877</v>
      </c>
      <c r="I28" s="101" t="s">
        <v>83</v>
      </c>
      <c r="J28" s="331"/>
      <c r="K28" s="210" t="s">
        <v>337</v>
      </c>
      <c r="L28" s="97">
        <f t="shared" si="3"/>
        <v>8.6455331412103753</v>
      </c>
      <c r="M28" s="23" t="s">
        <v>63</v>
      </c>
      <c r="N28" s="292"/>
      <c r="O28" s="208" t="s">
        <v>342</v>
      </c>
      <c r="P28" s="97">
        <f t="shared" si="1"/>
        <v>1.7291066282420748</v>
      </c>
      <c r="Q28" s="98" t="s">
        <v>358</v>
      </c>
      <c r="R28" s="292"/>
      <c r="S28" s="105"/>
      <c r="T28" s="97"/>
      <c r="U28" s="101"/>
    </row>
    <row r="29" spans="1:21" s="70" customFormat="1">
      <c r="A29" s="373"/>
      <c r="B29" s="333"/>
      <c r="C29" s="273" t="s">
        <v>497</v>
      </c>
      <c r="D29" s="274">
        <f t="shared" si="2"/>
        <v>0.43227665706051871</v>
      </c>
      <c r="E29" s="23" t="s">
        <v>498</v>
      </c>
      <c r="F29" s="292"/>
      <c r="G29" s="102" t="s">
        <v>538</v>
      </c>
      <c r="H29" s="97">
        <f t="shared" si="0"/>
        <v>7.2046109510086449</v>
      </c>
      <c r="I29" s="221" t="s">
        <v>539</v>
      </c>
      <c r="J29" s="331"/>
      <c r="K29" s="210" t="s">
        <v>339</v>
      </c>
      <c r="L29" s="97">
        <f t="shared" si="3"/>
        <v>4.3227665706051877</v>
      </c>
      <c r="M29" s="23" t="s">
        <v>83</v>
      </c>
      <c r="N29" s="292"/>
      <c r="O29" s="48" t="s">
        <v>343</v>
      </c>
      <c r="P29" s="97">
        <f t="shared" si="1"/>
        <v>8.6455331412103753</v>
      </c>
      <c r="Q29" s="98" t="s">
        <v>359</v>
      </c>
      <c r="R29" s="292"/>
      <c r="S29" s="102"/>
      <c r="T29" s="97"/>
      <c r="U29" s="101"/>
    </row>
    <row r="30" spans="1:21" s="70" customFormat="1">
      <c r="A30" s="373"/>
      <c r="B30" s="334"/>
      <c r="C30" s="273"/>
      <c r="D30" s="171"/>
      <c r="E30" s="40"/>
      <c r="F30" s="292"/>
      <c r="G30" s="87"/>
      <c r="H30" s="94"/>
      <c r="I30" s="82"/>
      <c r="J30" s="399"/>
      <c r="K30" s="26" t="s">
        <v>222</v>
      </c>
      <c r="L30" s="97">
        <f t="shared" ref="L30" si="5">1000/670*M30</f>
        <v>4.477611940298508</v>
      </c>
      <c r="M30" s="191" t="s">
        <v>83</v>
      </c>
      <c r="N30" s="292"/>
      <c r="O30" s="208" t="s">
        <v>344</v>
      </c>
      <c r="P30" s="97">
        <f t="shared" ref="P30" si="6">1000/670*Q30</f>
        <v>22.388059701492537</v>
      </c>
      <c r="Q30" s="85" t="s">
        <v>360</v>
      </c>
      <c r="R30" s="292"/>
      <c r="S30" s="87"/>
      <c r="T30" s="94"/>
      <c r="U30" s="82"/>
    </row>
    <row r="31" spans="1:21" s="70" customFormat="1">
      <c r="A31" s="394" t="s">
        <v>70</v>
      </c>
      <c r="B31" s="234" t="s">
        <v>8</v>
      </c>
      <c r="C31" s="19"/>
      <c r="D31" s="54"/>
      <c r="E31" s="249"/>
      <c r="F31" s="233" t="s">
        <v>69</v>
      </c>
      <c r="G31" s="87"/>
      <c r="H31" s="240"/>
      <c r="I31" s="82"/>
      <c r="J31" s="236" t="s">
        <v>69</v>
      </c>
      <c r="K31" s="91" t="s">
        <v>69</v>
      </c>
      <c r="L31" s="90">
        <v>1</v>
      </c>
      <c r="M31" s="82" t="s">
        <v>541</v>
      </c>
      <c r="N31" s="93" t="s">
        <v>69</v>
      </c>
      <c r="O31" s="240"/>
      <c r="P31" s="240"/>
      <c r="Q31" s="85"/>
      <c r="R31" s="92" t="s">
        <v>69</v>
      </c>
      <c r="S31" s="91"/>
      <c r="T31" s="90"/>
      <c r="U31" s="89"/>
    </row>
    <row r="32" spans="1:21" s="70" customFormat="1">
      <c r="A32" s="395"/>
      <c r="B32" s="65" t="s">
        <v>10</v>
      </c>
      <c r="C32" s="61"/>
      <c r="D32" s="29"/>
      <c r="E32" s="62"/>
      <c r="F32" s="78" t="s">
        <v>68</v>
      </c>
      <c r="G32" s="77"/>
      <c r="H32" s="235"/>
      <c r="I32" s="84"/>
      <c r="J32" s="83" t="s">
        <v>68</v>
      </c>
      <c r="K32" s="80"/>
      <c r="L32" s="235"/>
      <c r="M32" s="82"/>
      <c r="N32" s="81" t="s">
        <v>68</v>
      </c>
      <c r="O32" s="77" t="s">
        <v>188</v>
      </c>
      <c r="P32" s="97">
        <f>1000/694*Q32</f>
        <v>200.28818443804033</v>
      </c>
      <c r="Q32" s="84" t="s">
        <v>574</v>
      </c>
      <c r="R32" s="78" t="s">
        <v>10</v>
      </c>
      <c r="S32" s="77"/>
      <c r="T32" s="76"/>
      <c r="U32" s="75"/>
    </row>
    <row r="33" spans="1:21" s="44" customFormat="1" ht="19" customHeight="1">
      <c r="A33" s="396" t="s">
        <v>11</v>
      </c>
      <c r="B33" s="309" t="s">
        <v>12</v>
      </c>
      <c r="C33" s="310"/>
      <c r="D33" s="134"/>
      <c r="E33" s="137"/>
      <c r="F33" s="336" t="s">
        <v>12</v>
      </c>
      <c r="G33" s="368"/>
      <c r="H33" s="134"/>
      <c r="I33" s="134"/>
      <c r="J33" s="337" t="s">
        <v>12</v>
      </c>
      <c r="K33" s="368"/>
      <c r="L33" s="134"/>
      <c r="M33" s="137"/>
      <c r="N33" s="336" t="s">
        <v>12</v>
      </c>
      <c r="O33" s="368"/>
      <c r="P33" s="134"/>
      <c r="Q33" s="134"/>
      <c r="R33" s="337" t="s">
        <v>12</v>
      </c>
      <c r="S33" s="368"/>
      <c r="T33" s="134"/>
      <c r="U33" s="134"/>
    </row>
    <row r="34" spans="1:21" s="53" customFormat="1" ht="19" customHeight="1">
      <c r="A34" s="397"/>
      <c r="B34" s="299" t="s">
        <v>49</v>
      </c>
      <c r="C34" s="299"/>
      <c r="D34" s="168">
        <v>4.8</v>
      </c>
      <c r="E34" s="16">
        <f>D34*70</f>
        <v>336</v>
      </c>
      <c r="F34" s="327" t="s">
        <v>50</v>
      </c>
      <c r="G34" s="328"/>
      <c r="H34" s="168">
        <v>4.8</v>
      </c>
      <c r="I34" s="16">
        <f>H34*70</f>
        <v>336</v>
      </c>
      <c r="J34" s="390" t="s">
        <v>51</v>
      </c>
      <c r="K34" s="328"/>
      <c r="L34" s="168">
        <v>4.5</v>
      </c>
      <c r="M34" s="16">
        <f>L34*70</f>
        <v>315</v>
      </c>
      <c r="N34" s="327" t="s">
        <v>50</v>
      </c>
      <c r="O34" s="328"/>
      <c r="P34" s="168">
        <v>4.5</v>
      </c>
      <c r="Q34" s="16">
        <f>P34*70</f>
        <v>315</v>
      </c>
      <c r="R34" s="390" t="s">
        <v>52</v>
      </c>
      <c r="S34" s="328"/>
      <c r="T34" s="168">
        <v>4.8</v>
      </c>
      <c r="U34" s="16">
        <f>T34*70</f>
        <v>336</v>
      </c>
    </row>
    <row r="35" spans="1:21" s="53" customFormat="1" ht="19" customHeight="1">
      <c r="A35" s="397"/>
      <c r="B35" s="299" t="s">
        <v>53</v>
      </c>
      <c r="C35" s="299"/>
      <c r="D35" s="168">
        <v>2.1</v>
      </c>
      <c r="E35" s="16">
        <f>D35*75</f>
        <v>157.5</v>
      </c>
      <c r="F35" s="327" t="s">
        <v>54</v>
      </c>
      <c r="G35" s="328"/>
      <c r="H35" s="168">
        <v>2.5</v>
      </c>
      <c r="I35" s="16">
        <f>H35*75</f>
        <v>187.5</v>
      </c>
      <c r="J35" s="390" t="s">
        <v>53</v>
      </c>
      <c r="K35" s="328"/>
      <c r="L35" s="168">
        <v>2.1</v>
      </c>
      <c r="M35" s="16">
        <f>L35*75</f>
        <v>157.5</v>
      </c>
      <c r="N35" s="327" t="s">
        <v>55</v>
      </c>
      <c r="O35" s="328"/>
      <c r="P35" s="168">
        <v>2.5</v>
      </c>
      <c r="Q35" s="16">
        <f>P35*75</f>
        <v>187.5</v>
      </c>
      <c r="R35" s="390" t="s">
        <v>56</v>
      </c>
      <c r="S35" s="328"/>
      <c r="T35" s="168">
        <v>2.2000000000000002</v>
      </c>
      <c r="U35" s="16">
        <f>T35*75</f>
        <v>165</v>
      </c>
    </row>
    <row r="36" spans="1:21" s="53" customFormat="1" ht="19" customHeight="1">
      <c r="A36" s="397"/>
      <c r="B36" s="299" t="s">
        <v>33</v>
      </c>
      <c r="C36" s="299"/>
      <c r="D36" s="168">
        <v>0.8</v>
      </c>
      <c r="E36" s="16">
        <f>D36*25</f>
        <v>20</v>
      </c>
      <c r="F36" s="327" t="s">
        <v>33</v>
      </c>
      <c r="G36" s="328"/>
      <c r="H36" s="168">
        <v>0.8</v>
      </c>
      <c r="I36" s="16">
        <f>H36*25</f>
        <v>20</v>
      </c>
      <c r="J36" s="390" t="s">
        <v>34</v>
      </c>
      <c r="K36" s="328"/>
      <c r="L36" s="168">
        <v>0.5</v>
      </c>
      <c r="M36" s="16">
        <f>L36*25</f>
        <v>12.5</v>
      </c>
      <c r="N36" s="327" t="s">
        <v>33</v>
      </c>
      <c r="O36" s="328"/>
      <c r="P36" s="168">
        <v>0.9</v>
      </c>
      <c r="Q36" s="16">
        <f>P36*25</f>
        <v>22.5</v>
      </c>
      <c r="R36" s="390" t="s">
        <v>33</v>
      </c>
      <c r="S36" s="328"/>
      <c r="T36" s="168">
        <v>2.4</v>
      </c>
      <c r="U36" s="16">
        <f>T36*25</f>
        <v>60</v>
      </c>
    </row>
    <row r="37" spans="1:21" s="53" customFormat="1" ht="19" customHeight="1">
      <c r="A37" s="397"/>
      <c r="B37" s="299" t="s">
        <v>35</v>
      </c>
      <c r="C37" s="299"/>
      <c r="D37" s="168"/>
      <c r="E37" s="16"/>
      <c r="F37" s="327" t="s">
        <v>35</v>
      </c>
      <c r="G37" s="328"/>
      <c r="H37" s="168"/>
      <c r="I37" s="16"/>
      <c r="J37" s="390" t="s">
        <v>41</v>
      </c>
      <c r="K37" s="328"/>
      <c r="L37" s="171">
        <v>1</v>
      </c>
      <c r="M37" s="16">
        <f>L37*60</f>
        <v>60</v>
      </c>
      <c r="N37" s="327" t="s">
        <v>36</v>
      </c>
      <c r="O37" s="328"/>
      <c r="P37" s="168"/>
      <c r="Q37" s="16"/>
      <c r="R37" s="390" t="s">
        <v>35</v>
      </c>
      <c r="S37" s="328"/>
      <c r="T37" s="168"/>
      <c r="U37" s="16"/>
    </row>
    <row r="38" spans="1:21" s="53" customFormat="1" ht="19" customHeight="1">
      <c r="A38" s="397"/>
      <c r="B38" s="299" t="s">
        <v>22</v>
      </c>
      <c r="C38" s="299"/>
      <c r="D38" s="168"/>
      <c r="E38" s="16"/>
      <c r="F38" s="327" t="s">
        <v>22</v>
      </c>
      <c r="G38" s="328"/>
      <c r="H38" s="168"/>
      <c r="I38" s="16"/>
      <c r="J38" s="390" t="s">
        <v>22</v>
      </c>
      <c r="K38" s="328"/>
      <c r="L38" s="168"/>
      <c r="M38" s="16"/>
      <c r="N38" s="327" t="s">
        <v>22</v>
      </c>
      <c r="O38" s="328"/>
      <c r="P38" s="168"/>
      <c r="Q38" s="16"/>
      <c r="R38" s="390" t="s">
        <v>22</v>
      </c>
      <c r="S38" s="328"/>
      <c r="T38" s="168"/>
      <c r="U38" s="16"/>
    </row>
    <row r="39" spans="1:21" s="53" customFormat="1" ht="19" customHeight="1">
      <c r="A39" s="397"/>
      <c r="B39" s="321" t="s">
        <v>24</v>
      </c>
      <c r="C39" s="321"/>
      <c r="D39" s="168">
        <v>1.93</v>
      </c>
      <c r="E39" s="16">
        <f t="shared" ref="E39" si="7">D39*70</f>
        <v>135.1</v>
      </c>
      <c r="F39" s="324" t="s">
        <v>24</v>
      </c>
      <c r="G39" s="325"/>
      <c r="H39" s="168">
        <v>1.93</v>
      </c>
      <c r="I39" s="16">
        <f t="shared" ref="I39" si="8">H39*70</f>
        <v>135.1</v>
      </c>
      <c r="J39" s="393" t="s">
        <v>24</v>
      </c>
      <c r="K39" s="325"/>
      <c r="L39" s="168">
        <v>1.93</v>
      </c>
      <c r="M39" s="16">
        <f t="shared" ref="M39" si="9">L39*70</f>
        <v>135.1</v>
      </c>
      <c r="N39" s="324" t="s">
        <v>24</v>
      </c>
      <c r="O39" s="325"/>
      <c r="P39" s="168">
        <v>1.93</v>
      </c>
      <c r="Q39" s="16">
        <f t="shared" ref="Q39" si="10">P39*70</f>
        <v>135.1</v>
      </c>
      <c r="R39" s="393" t="s">
        <v>24</v>
      </c>
      <c r="S39" s="325"/>
      <c r="T39" s="168">
        <v>1.93</v>
      </c>
      <c r="U39" s="16">
        <f t="shared" ref="U39" si="11">T39*70</f>
        <v>135.1</v>
      </c>
    </row>
    <row r="40" spans="1:21" s="53" customFormat="1" ht="19" customHeight="1">
      <c r="A40" s="398"/>
      <c r="B40" s="299" t="s">
        <v>37</v>
      </c>
      <c r="C40" s="299"/>
      <c r="D40" s="63"/>
      <c r="E40" s="16">
        <f>SUM(E34:E39)</f>
        <v>648.6</v>
      </c>
      <c r="F40" s="327" t="s">
        <v>38</v>
      </c>
      <c r="G40" s="328"/>
      <c r="H40" s="63"/>
      <c r="I40" s="16">
        <f>SUM(I34:I39)</f>
        <v>678.6</v>
      </c>
      <c r="J40" s="390" t="s">
        <v>37</v>
      </c>
      <c r="K40" s="328"/>
      <c r="L40" s="63"/>
      <c r="M40" s="16">
        <f>SUM(M34:M39)</f>
        <v>680.1</v>
      </c>
      <c r="N40" s="327" t="s">
        <v>37</v>
      </c>
      <c r="O40" s="328"/>
      <c r="P40" s="63"/>
      <c r="Q40" s="16">
        <f>SUM(Q34:Q39)</f>
        <v>660.1</v>
      </c>
      <c r="R40" s="390" t="s">
        <v>37</v>
      </c>
      <c r="S40" s="328"/>
      <c r="T40" s="63"/>
      <c r="U40" s="16">
        <f>SUM(U34:U39)</f>
        <v>696.1</v>
      </c>
    </row>
    <row r="41" spans="1:21" s="44" customFormat="1" ht="25.5" customHeight="1">
      <c r="A41" s="47"/>
      <c r="B41" s="43" t="s">
        <v>6</v>
      </c>
      <c r="C41" s="43"/>
      <c r="D41" s="43"/>
      <c r="E41" s="43"/>
      <c r="F41" s="43"/>
      <c r="G41" s="43"/>
      <c r="H41" s="43" t="s">
        <v>21</v>
      </c>
      <c r="I41" s="43"/>
      <c r="J41" s="43"/>
      <c r="K41" s="43"/>
      <c r="L41" s="43"/>
      <c r="M41" s="43"/>
      <c r="N41" s="43"/>
      <c r="O41" s="43"/>
      <c r="P41" s="391" t="s">
        <v>7</v>
      </c>
      <c r="Q41" s="391"/>
      <c r="R41" s="47"/>
      <c r="S41" s="47"/>
      <c r="T41" s="47"/>
      <c r="U41" s="47"/>
    </row>
    <row r="42" spans="1:21" s="56" customFormat="1" ht="20.149999999999999" customHeight="1">
      <c r="A42" s="392" t="s">
        <v>155</v>
      </c>
      <c r="B42" s="392"/>
      <c r="C42" s="392"/>
      <c r="D42" s="392"/>
      <c r="E42" s="392"/>
      <c r="F42" s="392"/>
      <c r="G42" s="392"/>
      <c r="H42" s="392"/>
      <c r="I42" s="392"/>
      <c r="J42" s="392"/>
      <c r="K42" s="392"/>
      <c r="L42" s="392"/>
      <c r="M42" s="392"/>
    </row>
    <row r="43" spans="1:21" s="56" customFormat="1" ht="20.149999999999999" customHeight="1">
      <c r="A43" s="57" t="s">
        <v>20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</row>
    <row r="44" spans="1:21" s="56" customFormat="1" ht="20.149999999999999" customHeight="1">
      <c r="A44" s="392" t="s">
        <v>13</v>
      </c>
      <c r="B44" s="392"/>
      <c r="C44" s="392"/>
      <c r="D44" s="392"/>
      <c r="E44" s="392"/>
      <c r="F44" s="392"/>
      <c r="G44" s="392"/>
      <c r="H44" s="392"/>
      <c r="I44" s="392"/>
      <c r="J44" s="392"/>
      <c r="K44" s="392"/>
      <c r="L44" s="392"/>
      <c r="M44" s="392"/>
    </row>
  </sheetData>
  <mergeCells count="103">
    <mergeCell ref="R3:S3"/>
    <mergeCell ref="T3:U3"/>
    <mergeCell ref="A5:A6"/>
    <mergeCell ref="B5:B6"/>
    <mergeCell ref="F5:F6"/>
    <mergeCell ref="J5:J6"/>
    <mergeCell ref="N5:N6"/>
    <mergeCell ref="R5:R6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  <mergeCell ref="A14:A18"/>
    <mergeCell ref="B14:B18"/>
    <mergeCell ref="F14:F18"/>
    <mergeCell ref="N14:N18"/>
    <mergeCell ref="R14:R18"/>
    <mergeCell ref="A7:A13"/>
    <mergeCell ref="B7:B13"/>
    <mergeCell ref="F7:F13"/>
    <mergeCell ref="N7:N13"/>
    <mergeCell ref="R7:R13"/>
    <mergeCell ref="J7:J13"/>
    <mergeCell ref="J14:J18"/>
    <mergeCell ref="S20:S21"/>
    <mergeCell ref="C22:C23"/>
    <mergeCell ref="G22:G23"/>
    <mergeCell ref="K22:K23"/>
    <mergeCell ref="O22:O23"/>
    <mergeCell ref="S22:S23"/>
    <mergeCell ref="A19:A23"/>
    <mergeCell ref="B19:B23"/>
    <mergeCell ref="F19:F23"/>
    <mergeCell ref="J19:J23"/>
    <mergeCell ref="N19:N23"/>
    <mergeCell ref="R19:R23"/>
    <mergeCell ref="C20:C21"/>
    <mergeCell ref="G20:G21"/>
    <mergeCell ref="K20:K21"/>
    <mergeCell ref="O20:O21"/>
    <mergeCell ref="A26:A30"/>
    <mergeCell ref="B26:B30"/>
    <mergeCell ref="F26:F30"/>
    <mergeCell ref="J26:J30"/>
    <mergeCell ref="N26:N30"/>
    <mergeCell ref="R26:R30"/>
    <mergeCell ref="A24:A25"/>
    <mergeCell ref="B24:B25"/>
    <mergeCell ref="F24:F25"/>
    <mergeCell ref="J24:J25"/>
    <mergeCell ref="N24:N25"/>
    <mergeCell ref="R24:R25"/>
    <mergeCell ref="A31:A32"/>
    <mergeCell ref="A33:A40"/>
    <mergeCell ref="B33:C33"/>
    <mergeCell ref="F33:G33"/>
    <mergeCell ref="J33:K33"/>
    <mergeCell ref="N33:O33"/>
    <mergeCell ref="B35:C35"/>
    <mergeCell ref="F35:G35"/>
    <mergeCell ref="J35:K35"/>
    <mergeCell ref="N35:O35"/>
    <mergeCell ref="B37:C37"/>
    <mergeCell ref="F37:G37"/>
    <mergeCell ref="J37:K37"/>
    <mergeCell ref="N37:O37"/>
    <mergeCell ref="R35:S35"/>
    <mergeCell ref="B36:C36"/>
    <mergeCell ref="F36:G36"/>
    <mergeCell ref="J36:K36"/>
    <mergeCell ref="N36:O36"/>
    <mergeCell ref="R36:S36"/>
    <mergeCell ref="R33:S33"/>
    <mergeCell ref="B34:C34"/>
    <mergeCell ref="F34:G34"/>
    <mergeCell ref="J34:K34"/>
    <mergeCell ref="N34:O34"/>
    <mergeCell ref="R34:S34"/>
    <mergeCell ref="R37:S37"/>
    <mergeCell ref="B38:C38"/>
    <mergeCell ref="F38:G38"/>
    <mergeCell ref="J38:K38"/>
    <mergeCell ref="N38:O38"/>
    <mergeCell ref="R38:S38"/>
    <mergeCell ref="P41:Q41"/>
    <mergeCell ref="A42:M42"/>
    <mergeCell ref="A44:M44"/>
    <mergeCell ref="B39:C39"/>
    <mergeCell ref="F39:G39"/>
    <mergeCell ref="J39:K39"/>
    <mergeCell ref="N39:O39"/>
    <mergeCell ref="R39:S39"/>
    <mergeCell ref="B40:C40"/>
    <mergeCell ref="F40:G40"/>
    <mergeCell ref="J40:K40"/>
    <mergeCell ref="N40:O40"/>
    <mergeCell ref="R40:S40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5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5"/>
  <sheetViews>
    <sheetView tabSelected="1" view="pageBreakPreview" topLeftCell="B1" zoomScale="85" zoomScaleNormal="100" zoomScaleSheetLayoutView="85" workbookViewId="0">
      <selection activeCell="M32" sqref="M32"/>
    </sheetView>
  </sheetViews>
  <sheetFormatPr defaultColWidth="9" defaultRowHeight="17"/>
  <cols>
    <col min="1" max="2" width="7.6328125" style="58" customWidth="1"/>
    <col min="3" max="3" width="12.6328125" style="58" customWidth="1"/>
    <col min="4" max="6" width="7.6328125" style="58" customWidth="1"/>
    <col min="7" max="7" width="12.6328125" style="58" customWidth="1"/>
    <col min="8" max="8" width="7.6328125" style="58" customWidth="1"/>
    <col min="9" max="10" width="7.6328125" style="47" customWidth="1"/>
    <col min="11" max="11" width="12.6328125" style="47" customWidth="1"/>
    <col min="12" max="14" width="7.6328125" style="47" customWidth="1"/>
    <col min="15" max="15" width="12.6328125" style="47" customWidth="1"/>
    <col min="16" max="18" width="7.6328125" style="47" customWidth="1"/>
    <col min="19" max="19" width="12.6328125" style="47" customWidth="1"/>
    <col min="20" max="21" width="7.6328125" style="47" customWidth="1"/>
    <col min="22" max="16384" width="9" style="47"/>
  </cols>
  <sheetData>
    <row r="1" spans="1:21" ht="28.5" customHeight="1">
      <c r="A1" s="354" t="str">
        <f>工作表1!A1</f>
        <v xml:space="preserve"> 屏東縣東寧.竹田國民小學111年11月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7" t="str">
        <f>工作表1!G5</f>
        <v>第5週學生午餐食譜(自設廚房)</v>
      </c>
      <c r="M1" s="7"/>
      <c r="N1" s="7"/>
      <c r="O1" s="7"/>
      <c r="P1" s="7"/>
      <c r="Q1" s="7"/>
      <c r="R1" s="7"/>
      <c r="S1" s="7"/>
      <c r="T1" s="7"/>
      <c r="U1" s="7"/>
    </row>
    <row r="2" spans="1:21" ht="21" customHeight="1">
      <c r="A2" s="48" t="str">
        <f>工作表1!A3</f>
        <v>供應人數：694人</v>
      </c>
      <c r="B2" s="49"/>
      <c r="C2" s="49"/>
      <c r="D2" s="49"/>
      <c r="E2" s="49"/>
      <c r="F2" s="49"/>
      <c r="G2" s="50" t="s">
        <v>45</v>
      </c>
      <c r="H2" s="50"/>
      <c r="I2" s="50"/>
      <c r="J2" s="50"/>
      <c r="K2" s="50"/>
      <c r="L2" s="50" t="str">
        <f>工作表1!A4</f>
        <v>食材供應商：西台餐廳</v>
      </c>
      <c r="M2" s="50"/>
      <c r="O2" s="50"/>
      <c r="P2" s="50" t="str">
        <f>工作表1!A5</f>
        <v>電話：08-7792135</v>
      </c>
      <c r="Q2" s="50"/>
      <c r="S2" s="355">
        <f>工作表1!A6</f>
        <v>44854</v>
      </c>
      <c r="T2" s="355"/>
      <c r="U2" s="188" t="s">
        <v>46</v>
      </c>
    </row>
    <row r="3" spans="1:21" ht="19" customHeight="1">
      <c r="A3" s="69" t="s">
        <v>2</v>
      </c>
      <c r="B3" s="356">
        <f>工作表1!F9</f>
        <v>44893</v>
      </c>
      <c r="C3" s="357"/>
      <c r="D3" s="358" t="s">
        <v>25</v>
      </c>
      <c r="E3" s="359"/>
      <c r="F3" s="356">
        <f>工作表1!F10</f>
        <v>44894</v>
      </c>
      <c r="G3" s="357"/>
      <c r="H3" s="358" t="s">
        <v>26</v>
      </c>
      <c r="I3" s="359"/>
      <c r="J3" s="356">
        <f>工作表1!F11</f>
        <v>44895</v>
      </c>
      <c r="K3" s="357"/>
      <c r="L3" s="358" t="s">
        <v>27</v>
      </c>
      <c r="M3" s="358"/>
      <c r="N3" s="356"/>
      <c r="O3" s="357"/>
      <c r="P3" s="358" t="s">
        <v>28</v>
      </c>
      <c r="Q3" s="358"/>
      <c r="R3" s="356"/>
      <c r="S3" s="357"/>
      <c r="T3" s="358" t="s">
        <v>29</v>
      </c>
      <c r="U3" s="359"/>
    </row>
    <row r="4" spans="1:21" s="44" customFormat="1" ht="19" customHeight="1">
      <c r="A4" s="194" t="s">
        <v>3</v>
      </c>
      <c r="B4" s="199" t="s">
        <v>48</v>
      </c>
      <c r="C4" s="194" t="s">
        <v>23</v>
      </c>
      <c r="D4" s="199" t="s">
        <v>39</v>
      </c>
      <c r="E4" s="204" t="s">
        <v>30</v>
      </c>
      <c r="F4" s="199" t="s">
        <v>48</v>
      </c>
      <c r="G4" s="194" t="s">
        <v>23</v>
      </c>
      <c r="H4" s="199" t="s">
        <v>39</v>
      </c>
      <c r="I4" s="204" t="s">
        <v>30</v>
      </c>
      <c r="J4" s="199" t="s">
        <v>48</v>
      </c>
      <c r="K4" s="194" t="s">
        <v>23</v>
      </c>
      <c r="L4" s="199" t="s">
        <v>39</v>
      </c>
      <c r="M4" s="204" t="s">
        <v>31</v>
      </c>
      <c r="N4" s="199" t="s">
        <v>48</v>
      </c>
      <c r="O4" s="194" t="s">
        <v>23</v>
      </c>
      <c r="P4" s="199" t="s">
        <v>39</v>
      </c>
      <c r="Q4" s="204" t="s">
        <v>30</v>
      </c>
      <c r="R4" s="199" t="s">
        <v>48</v>
      </c>
      <c r="S4" s="194" t="s">
        <v>23</v>
      </c>
      <c r="T4" s="199" t="s">
        <v>39</v>
      </c>
      <c r="U4" s="51" t="s">
        <v>31</v>
      </c>
    </row>
    <row r="5" spans="1:21" s="52" customFormat="1" ht="19" customHeight="1">
      <c r="A5" s="411" t="s">
        <v>0</v>
      </c>
      <c r="B5" s="312" t="s">
        <v>59</v>
      </c>
      <c r="C5" s="115" t="s">
        <v>60</v>
      </c>
      <c r="D5" s="97">
        <f>1000/699*E5</f>
        <v>92.989985693848354</v>
      </c>
      <c r="E5" s="101" t="s">
        <v>404</v>
      </c>
      <c r="F5" s="412" t="s">
        <v>105</v>
      </c>
      <c r="G5" s="115" t="s">
        <v>60</v>
      </c>
      <c r="H5" s="97">
        <f>1000/699*I5</f>
        <v>78.683834048640918</v>
      </c>
      <c r="I5" s="101" t="s">
        <v>100</v>
      </c>
      <c r="J5" s="405" t="s">
        <v>519</v>
      </c>
      <c r="K5" s="26" t="s">
        <v>520</v>
      </c>
      <c r="L5" s="97">
        <f>1000/699*M5</f>
        <v>92.989985693848354</v>
      </c>
      <c r="M5" s="23" t="s">
        <v>402</v>
      </c>
      <c r="N5" s="405"/>
      <c r="O5" s="35"/>
      <c r="P5" s="97"/>
      <c r="Q5" s="23"/>
      <c r="R5" s="353"/>
      <c r="S5" s="114"/>
      <c r="T5" s="97"/>
      <c r="U5" s="101"/>
    </row>
    <row r="6" spans="1:21" s="52" customFormat="1" ht="19" customHeight="1">
      <c r="A6" s="411"/>
      <c r="B6" s="313"/>
      <c r="C6" s="108"/>
      <c r="D6" s="97"/>
      <c r="E6" s="101"/>
      <c r="F6" s="413"/>
      <c r="G6" s="108" t="s">
        <v>318</v>
      </c>
      <c r="H6" s="97">
        <f t="shared" ref="H6:H30" si="0">1000/699*I6</f>
        <v>14.306151645207439</v>
      </c>
      <c r="I6" s="101" t="s">
        <v>443</v>
      </c>
      <c r="J6" s="406"/>
      <c r="K6" s="32"/>
      <c r="L6" s="97"/>
      <c r="M6" s="23"/>
      <c r="N6" s="406"/>
      <c r="O6" s="35"/>
      <c r="P6" s="97"/>
      <c r="Q6" s="23"/>
      <c r="R6" s="353"/>
      <c r="S6" s="112"/>
      <c r="T6" s="97"/>
      <c r="U6" s="74"/>
    </row>
    <row r="7" spans="1:21" s="53" customFormat="1" ht="19" customHeight="1">
      <c r="A7" s="329" t="s">
        <v>32</v>
      </c>
      <c r="B7" s="425" t="s">
        <v>529</v>
      </c>
      <c r="C7" s="107" t="s">
        <v>263</v>
      </c>
      <c r="D7" s="97">
        <f t="shared" ref="D7:D11" si="1">1000/699*E7</f>
        <v>74.391988555078683</v>
      </c>
      <c r="E7" s="101" t="s">
        <v>418</v>
      </c>
      <c r="F7" s="414" t="s">
        <v>397</v>
      </c>
      <c r="G7" s="152" t="s">
        <v>289</v>
      </c>
      <c r="H7" s="97">
        <f t="shared" si="0"/>
        <v>78.683834048640918</v>
      </c>
      <c r="I7" s="101" t="s">
        <v>414</v>
      </c>
      <c r="J7" s="305" t="s">
        <v>518</v>
      </c>
      <c r="K7" s="106" t="s">
        <v>103</v>
      </c>
      <c r="L7" s="97">
        <f t="shared" ref="L7:L29" si="2">1000/699*M7</f>
        <v>42.918454935622314</v>
      </c>
      <c r="M7" s="98" t="s">
        <v>94</v>
      </c>
      <c r="N7" s="331"/>
      <c r="O7" s="32"/>
      <c r="P7" s="97"/>
      <c r="Q7" s="40"/>
      <c r="R7" s="306"/>
      <c r="S7" s="107"/>
      <c r="T7" s="97"/>
      <c r="U7" s="221"/>
    </row>
    <row r="8" spans="1:21" s="53" customFormat="1" ht="19" customHeight="1">
      <c r="A8" s="329"/>
      <c r="B8" s="426"/>
      <c r="C8" s="107" t="s">
        <v>264</v>
      </c>
      <c r="D8" s="97">
        <f t="shared" si="1"/>
        <v>1.7167381974248925</v>
      </c>
      <c r="E8" s="101" t="s">
        <v>72</v>
      </c>
      <c r="F8" s="415"/>
      <c r="G8" s="222" t="s">
        <v>398</v>
      </c>
      <c r="H8" s="97">
        <f t="shared" si="0"/>
        <v>17.167381974248926</v>
      </c>
      <c r="I8" s="82" t="s">
        <v>415</v>
      </c>
      <c r="J8" s="305"/>
      <c r="K8" s="87" t="s">
        <v>521</v>
      </c>
      <c r="L8" s="97">
        <f t="shared" si="2"/>
        <v>1.7167381974248925</v>
      </c>
      <c r="M8" s="85" t="s">
        <v>72</v>
      </c>
      <c r="N8" s="331"/>
      <c r="O8" s="32"/>
      <c r="P8" s="97"/>
      <c r="Q8" s="23"/>
      <c r="R8" s="307"/>
      <c r="S8" s="107"/>
      <c r="T8" s="97"/>
      <c r="U8" s="101"/>
    </row>
    <row r="9" spans="1:21" s="53" customFormat="1" ht="19" customHeight="1">
      <c r="A9" s="329"/>
      <c r="B9" s="426"/>
      <c r="C9" s="108" t="s">
        <v>530</v>
      </c>
      <c r="D9" s="97">
        <f t="shared" si="1"/>
        <v>4.2918454935622314</v>
      </c>
      <c r="E9" s="82" t="s">
        <v>83</v>
      </c>
      <c r="F9" s="415"/>
      <c r="G9" s="152" t="s">
        <v>399</v>
      </c>
      <c r="H9" s="97">
        <f t="shared" si="0"/>
        <v>0.42918454935622313</v>
      </c>
      <c r="I9" s="82" t="s">
        <v>416</v>
      </c>
      <c r="J9" s="305"/>
      <c r="K9" s="87" t="s">
        <v>522</v>
      </c>
      <c r="L9" s="97">
        <f t="shared" si="2"/>
        <v>1.7167381974248925</v>
      </c>
      <c r="M9" s="85" t="s">
        <v>72</v>
      </c>
      <c r="N9" s="331"/>
      <c r="O9" s="32"/>
      <c r="P9" s="97"/>
      <c r="Q9" s="23"/>
      <c r="R9" s="307"/>
      <c r="S9" s="108"/>
      <c r="T9" s="97"/>
      <c r="U9" s="82"/>
    </row>
    <row r="10" spans="1:21" s="53" customFormat="1" ht="19" customHeight="1">
      <c r="A10" s="329"/>
      <c r="B10" s="426"/>
      <c r="C10" s="108" t="s">
        <v>62</v>
      </c>
      <c r="D10" s="97">
        <f t="shared" si="1"/>
        <v>0.85836909871244627</v>
      </c>
      <c r="E10" s="82" t="s">
        <v>73</v>
      </c>
      <c r="F10" s="415"/>
      <c r="G10" s="20"/>
      <c r="H10" s="97"/>
      <c r="I10" s="82"/>
      <c r="J10" s="305"/>
      <c r="K10" s="107" t="s">
        <v>523</v>
      </c>
      <c r="L10" s="97">
        <f t="shared" si="2"/>
        <v>2.1459227467811157</v>
      </c>
      <c r="M10" s="85" t="s">
        <v>559</v>
      </c>
      <c r="N10" s="331"/>
      <c r="O10" s="32"/>
      <c r="P10" s="97"/>
      <c r="Q10" s="23"/>
      <c r="R10" s="307"/>
      <c r="S10" s="108"/>
      <c r="T10" s="97"/>
      <c r="U10" s="82"/>
    </row>
    <row r="11" spans="1:21" s="53" customFormat="1" ht="19" customHeight="1">
      <c r="A11" s="329"/>
      <c r="B11" s="427"/>
      <c r="C11" s="108" t="s">
        <v>140</v>
      </c>
      <c r="D11" s="97">
        <f t="shared" si="1"/>
        <v>4.2918454935622314</v>
      </c>
      <c r="E11" s="82" t="s">
        <v>83</v>
      </c>
      <c r="F11" s="416"/>
      <c r="G11" s="20"/>
      <c r="H11" s="97"/>
      <c r="I11" s="82"/>
      <c r="J11" s="305"/>
      <c r="K11" s="129" t="s">
        <v>264</v>
      </c>
      <c r="L11" s="97">
        <f t="shared" si="2"/>
        <v>2.5751072961373391</v>
      </c>
      <c r="M11" s="85" t="s">
        <v>525</v>
      </c>
      <c r="N11" s="331"/>
      <c r="O11" s="32"/>
      <c r="P11" s="97"/>
      <c r="Q11" s="40"/>
      <c r="R11" s="308"/>
      <c r="S11" s="108"/>
      <c r="T11" s="97"/>
      <c r="U11" s="82"/>
    </row>
    <row r="12" spans="1:21" s="53" customFormat="1" ht="19" customHeight="1">
      <c r="A12" s="329" t="s">
        <v>4</v>
      </c>
      <c r="B12" s="292" t="s">
        <v>171</v>
      </c>
      <c r="C12" s="124" t="s">
        <v>172</v>
      </c>
      <c r="D12" s="97">
        <f t="shared" ref="D12:D30" si="3">1000/699*E12</f>
        <v>71.530758226037193</v>
      </c>
      <c r="E12" s="98" t="s">
        <v>175</v>
      </c>
      <c r="F12" s="292" t="s">
        <v>189</v>
      </c>
      <c r="G12" s="32" t="s">
        <v>190</v>
      </c>
      <c r="H12" s="97">
        <f t="shared" si="0"/>
        <v>17.167381974248926</v>
      </c>
      <c r="I12" s="101" t="s">
        <v>194</v>
      </c>
      <c r="J12" s="319" t="s">
        <v>524</v>
      </c>
      <c r="K12" s="272" t="str">
        <f>J12</f>
        <v>黑糖饅頭</v>
      </c>
      <c r="L12" s="97">
        <f t="shared" si="2"/>
        <v>21.459227467811157</v>
      </c>
      <c r="M12" s="98" t="s">
        <v>66</v>
      </c>
      <c r="N12" s="331"/>
      <c r="O12" s="32"/>
      <c r="P12" s="97"/>
      <c r="Q12" s="40"/>
      <c r="R12" s="306"/>
      <c r="S12" s="108"/>
      <c r="T12" s="97"/>
      <c r="U12" s="97"/>
    </row>
    <row r="13" spans="1:21" s="53" customFormat="1" ht="19" customHeight="1">
      <c r="A13" s="329"/>
      <c r="B13" s="292"/>
      <c r="C13" s="124" t="s">
        <v>173</v>
      </c>
      <c r="D13" s="97">
        <f t="shared" si="3"/>
        <v>7.1530758226037197</v>
      </c>
      <c r="E13" s="98" t="s">
        <v>57</v>
      </c>
      <c r="F13" s="292"/>
      <c r="G13" s="32" t="s">
        <v>191</v>
      </c>
      <c r="H13" s="97">
        <f t="shared" si="0"/>
        <v>8.5836909871244629</v>
      </c>
      <c r="I13" s="101" t="s">
        <v>196</v>
      </c>
      <c r="J13" s="305"/>
      <c r="K13" s="106"/>
      <c r="L13" s="97"/>
      <c r="M13" s="98"/>
      <c r="N13" s="331"/>
      <c r="O13" s="32"/>
      <c r="P13" s="97"/>
      <c r="Q13" s="40"/>
      <c r="R13" s="307"/>
      <c r="S13" s="108"/>
      <c r="T13" s="97"/>
      <c r="U13" s="97"/>
    </row>
    <row r="14" spans="1:21" s="53" customFormat="1" ht="19" customHeight="1">
      <c r="A14" s="329"/>
      <c r="B14" s="292"/>
      <c r="C14" s="124" t="s">
        <v>174</v>
      </c>
      <c r="D14" s="97">
        <f t="shared" si="3"/>
        <v>4.2918454935622314</v>
      </c>
      <c r="E14" s="98" t="s">
        <v>83</v>
      </c>
      <c r="F14" s="292"/>
      <c r="G14" s="32" t="s">
        <v>192</v>
      </c>
      <c r="H14" s="97">
        <f t="shared" si="0"/>
        <v>8.5836909871244629</v>
      </c>
      <c r="I14" s="101" t="s">
        <v>196</v>
      </c>
      <c r="J14" s="305"/>
      <c r="K14" s="87"/>
      <c r="L14" s="97"/>
      <c r="M14" s="98"/>
      <c r="N14" s="331"/>
      <c r="O14" s="32"/>
      <c r="P14" s="97"/>
      <c r="Q14" s="40"/>
      <c r="R14" s="307"/>
      <c r="S14" s="106"/>
      <c r="T14" s="97"/>
      <c r="U14" s="101"/>
    </row>
    <row r="15" spans="1:21" s="53" customFormat="1" ht="19" customHeight="1">
      <c r="A15" s="329"/>
      <c r="B15" s="292"/>
      <c r="C15" s="124" t="s">
        <v>91</v>
      </c>
      <c r="D15" s="97">
        <f t="shared" si="3"/>
        <v>4.2918454935622314</v>
      </c>
      <c r="E15" s="85" t="s">
        <v>90</v>
      </c>
      <c r="F15" s="292"/>
      <c r="G15" s="157" t="s">
        <v>193</v>
      </c>
      <c r="H15" s="97">
        <f t="shared" si="0"/>
        <v>42.918454935622314</v>
      </c>
      <c r="I15" s="82" t="s">
        <v>197</v>
      </c>
      <c r="J15" s="305"/>
      <c r="K15" s="108"/>
      <c r="L15" s="97"/>
      <c r="M15" s="85"/>
      <c r="N15" s="331"/>
      <c r="O15" s="17"/>
      <c r="P15" s="97"/>
      <c r="Q15" s="24"/>
      <c r="R15" s="307"/>
      <c r="S15" s="87"/>
      <c r="T15" s="97"/>
      <c r="U15" s="82"/>
    </row>
    <row r="16" spans="1:21" s="53" customFormat="1" ht="19" customHeight="1">
      <c r="A16" s="329"/>
      <c r="B16" s="292"/>
      <c r="C16" s="107" t="s">
        <v>176</v>
      </c>
      <c r="D16" s="97">
        <f t="shared" si="3"/>
        <v>0.85836909871244627</v>
      </c>
      <c r="E16" s="85" t="s">
        <v>177</v>
      </c>
      <c r="F16" s="292"/>
      <c r="G16" s="193"/>
      <c r="H16" s="97"/>
      <c r="I16" s="82"/>
      <c r="J16" s="305"/>
      <c r="K16" s="108"/>
      <c r="L16" s="97"/>
      <c r="M16" s="85"/>
      <c r="N16" s="331"/>
      <c r="O16" s="32"/>
      <c r="P16" s="97"/>
      <c r="Q16" s="40"/>
      <c r="R16" s="308"/>
      <c r="S16" s="215"/>
      <c r="T16" s="97"/>
      <c r="U16" s="67"/>
    </row>
    <row r="17" spans="1:21" s="53" customFormat="1" ht="19" customHeight="1">
      <c r="A17" s="329" t="s">
        <v>14</v>
      </c>
      <c r="B17" s="331" t="s">
        <v>15</v>
      </c>
      <c r="C17" s="26" t="s">
        <v>202</v>
      </c>
      <c r="D17" s="97">
        <f t="shared" si="3"/>
        <v>75.822603719599428</v>
      </c>
      <c r="E17" s="205">
        <v>53</v>
      </c>
      <c r="F17" s="331" t="s">
        <v>15</v>
      </c>
      <c r="G17" s="26" t="s">
        <v>202</v>
      </c>
      <c r="H17" s="97">
        <f t="shared" si="0"/>
        <v>75.822603719599428</v>
      </c>
      <c r="I17" s="205">
        <v>53</v>
      </c>
      <c r="J17" s="287" t="s">
        <v>373</v>
      </c>
      <c r="K17" s="21" t="s">
        <v>526</v>
      </c>
      <c r="L17" s="97">
        <f t="shared" ref="L17" si="4">1000/699*M17</f>
        <v>75.822603719599428</v>
      </c>
      <c r="M17" s="200">
        <v>53</v>
      </c>
      <c r="N17" s="331" t="s">
        <v>258</v>
      </c>
      <c r="O17" s="26"/>
      <c r="P17" s="97"/>
      <c r="Q17" s="205"/>
      <c r="R17" s="348" t="s">
        <v>15</v>
      </c>
      <c r="S17" s="21"/>
      <c r="T17" s="97"/>
      <c r="U17" s="213"/>
    </row>
    <row r="18" spans="1:21" s="53" customFormat="1" ht="19" customHeight="1">
      <c r="A18" s="329"/>
      <c r="B18" s="331"/>
      <c r="C18" s="340" t="s">
        <v>17</v>
      </c>
      <c r="D18" s="97"/>
      <c r="E18" s="55"/>
      <c r="F18" s="331"/>
      <c r="G18" s="342" t="s">
        <v>19</v>
      </c>
      <c r="H18" s="97"/>
      <c r="I18" s="55"/>
      <c r="J18" s="288"/>
      <c r="K18" s="283" t="s">
        <v>257</v>
      </c>
      <c r="L18" s="97"/>
      <c r="M18" s="42"/>
      <c r="N18" s="331"/>
      <c r="O18" s="342" t="s">
        <v>374</v>
      </c>
      <c r="P18" s="97"/>
      <c r="Q18" s="55"/>
      <c r="R18" s="348"/>
      <c r="S18" s="346" t="s">
        <v>17</v>
      </c>
      <c r="T18" s="97"/>
      <c r="U18" s="67"/>
    </row>
    <row r="19" spans="1:21" s="53" customFormat="1" ht="19" customHeight="1">
      <c r="A19" s="329"/>
      <c r="B19" s="331"/>
      <c r="C19" s="341"/>
      <c r="D19" s="97"/>
      <c r="E19" s="55"/>
      <c r="F19" s="331"/>
      <c r="G19" s="343"/>
      <c r="H19" s="97"/>
      <c r="I19" s="55"/>
      <c r="J19" s="288"/>
      <c r="K19" s="284"/>
      <c r="L19" s="97"/>
      <c r="M19" s="42"/>
      <c r="N19" s="331"/>
      <c r="O19" s="343"/>
      <c r="P19" s="97"/>
      <c r="Q19" s="55"/>
      <c r="R19" s="348"/>
      <c r="S19" s="346"/>
      <c r="T19" s="97"/>
      <c r="U19" s="42"/>
    </row>
    <row r="20" spans="1:21" s="53" customFormat="1" ht="19" customHeight="1">
      <c r="A20" s="329"/>
      <c r="B20" s="331"/>
      <c r="C20" s="347" t="s">
        <v>16</v>
      </c>
      <c r="D20" s="97"/>
      <c r="E20" s="55"/>
      <c r="F20" s="331"/>
      <c r="G20" s="347" t="s">
        <v>16</v>
      </c>
      <c r="H20" s="97"/>
      <c r="I20" s="55"/>
      <c r="J20" s="288"/>
      <c r="K20" s="285" t="s">
        <v>375</v>
      </c>
      <c r="L20" s="97"/>
      <c r="M20" s="42"/>
      <c r="N20" s="331"/>
      <c r="O20" s="347" t="s">
        <v>268</v>
      </c>
      <c r="P20" s="97"/>
      <c r="Q20" s="55"/>
      <c r="R20" s="348"/>
      <c r="S20" s="285" t="s">
        <v>16</v>
      </c>
      <c r="T20" s="97"/>
      <c r="U20" s="42"/>
    </row>
    <row r="21" spans="1:21" s="53" customFormat="1" ht="19" customHeight="1">
      <c r="A21" s="329"/>
      <c r="B21" s="331"/>
      <c r="C21" s="347"/>
      <c r="D21" s="97"/>
      <c r="E21" s="55"/>
      <c r="F21" s="331"/>
      <c r="G21" s="347"/>
      <c r="H21" s="97"/>
      <c r="I21" s="55"/>
      <c r="J21" s="289"/>
      <c r="K21" s="286"/>
      <c r="L21" s="97"/>
      <c r="M21" s="42"/>
      <c r="N21" s="331"/>
      <c r="O21" s="347"/>
      <c r="P21" s="97"/>
      <c r="Q21" s="55"/>
      <c r="R21" s="348"/>
      <c r="S21" s="286"/>
      <c r="T21" s="97"/>
      <c r="U21" s="42"/>
    </row>
    <row r="22" spans="1:21" s="53" customFormat="1" ht="19" customHeight="1">
      <c r="A22" s="329" t="s">
        <v>9</v>
      </c>
      <c r="B22" s="400"/>
      <c r="C22" s="59"/>
      <c r="D22" s="97"/>
      <c r="E22" s="55"/>
      <c r="F22" s="400"/>
      <c r="G22" s="59"/>
      <c r="H22" s="97"/>
      <c r="I22" s="55"/>
      <c r="J22" s="317"/>
      <c r="K22" s="21"/>
      <c r="L22" s="97"/>
      <c r="M22" s="200"/>
      <c r="N22" s="400"/>
      <c r="O22" s="59"/>
      <c r="P22" s="97"/>
      <c r="Q22" s="55"/>
      <c r="R22" s="212"/>
      <c r="S22" s="216"/>
      <c r="T22" s="97"/>
      <c r="U22" s="42"/>
    </row>
    <row r="23" spans="1:21" s="53" customFormat="1" ht="19" customHeight="1">
      <c r="A23" s="330"/>
      <c r="B23" s="401"/>
      <c r="C23" s="59"/>
      <c r="D23" s="97"/>
      <c r="E23" s="55"/>
      <c r="F23" s="401"/>
      <c r="G23" s="59"/>
      <c r="H23" s="97"/>
      <c r="I23" s="55"/>
      <c r="J23" s="317"/>
      <c r="K23" s="2"/>
      <c r="L23" s="97"/>
      <c r="M23" s="42"/>
      <c r="N23" s="401"/>
      <c r="O23" s="59"/>
      <c r="P23" s="97"/>
      <c r="Q23" s="55"/>
      <c r="R23" s="195"/>
      <c r="S23" s="2"/>
      <c r="T23" s="97"/>
      <c r="U23" s="42"/>
    </row>
    <row r="24" spans="1:21" s="53" customFormat="1" ht="19" customHeight="1">
      <c r="A24" s="330"/>
      <c r="B24" s="401"/>
      <c r="C24" s="59"/>
      <c r="D24" s="97"/>
      <c r="E24" s="55"/>
      <c r="F24" s="401"/>
      <c r="G24" s="59"/>
      <c r="H24" s="97"/>
      <c r="I24" s="55"/>
      <c r="J24" s="317"/>
      <c r="K24" s="2"/>
      <c r="L24" s="97"/>
      <c r="M24" s="42"/>
      <c r="N24" s="401"/>
      <c r="O24" s="59"/>
      <c r="P24" s="97"/>
      <c r="Q24" s="55"/>
      <c r="R24" s="196"/>
      <c r="S24" s="2"/>
      <c r="T24" s="97"/>
      <c r="U24" s="42"/>
    </row>
    <row r="25" spans="1:21" s="53" customFormat="1" ht="19" customHeight="1">
      <c r="A25" s="330"/>
      <c r="B25" s="401"/>
      <c r="C25" s="59"/>
      <c r="D25" s="97"/>
      <c r="E25" s="55"/>
      <c r="F25" s="401"/>
      <c r="G25" s="59"/>
      <c r="H25" s="97"/>
      <c r="I25" s="55"/>
      <c r="J25" s="317"/>
      <c r="K25" s="2"/>
      <c r="L25" s="97"/>
      <c r="M25" s="42"/>
      <c r="N25" s="401"/>
      <c r="O25" s="59"/>
      <c r="P25" s="97"/>
      <c r="Q25" s="55"/>
      <c r="R25" s="196"/>
      <c r="S25" s="2"/>
      <c r="T25" s="97"/>
      <c r="U25" s="42"/>
    </row>
    <row r="26" spans="1:21" s="53" customFormat="1" ht="19" customHeight="1">
      <c r="A26" s="330"/>
      <c r="B26" s="401"/>
      <c r="C26" s="59"/>
      <c r="D26" s="97"/>
      <c r="E26" s="55"/>
      <c r="F26" s="401"/>
      <c r="G26" s="59"/>
      <c r="H26" s="97"/>
      <c r="I26" s="55"/>
      <c r="J26" s="317"/>
      <c r="K26" s="2"/>
      <c r="L26" s="97"/>
      <c r="M26" s="42"/>
      <c r="N26" s="401"/>
      <c r="O26" s="59"/>
      <c r="P26" s="97"/>
      <c r="Q26" s="55"/>
      <c r="R26" s="196"/>
      <c r="S26" s="2"/>
      <c r="T26" s="97"/>
      <c r="U26" s="42"/>
    </row>
    <row r="27" spans="1:21" s="53" customFormat="1" ht="19" customHeight="1">
      <c r="A27" s="299" t="s">
        <v>1</v>
      </c>
      <c r="B27" s="292" t="s">
        <v>118</v>
      </c>
      <c r="C27" s="105" t="s">
        <v>117</v>
      </c>
      <c r="D27" s="97">
        <f t="shared" si="3"/>
        <v>18.597997138769671</v>
      </c>
      <c r="E27" s="101">
        <v>13</v>
      </c>
      <c r="F27" s="305" t="s">
        <v>347</v>
      </c>
      <c r="G27" s="25" t="s">
        <v>348</v>
      </c>
      <c r="H27" s="97">
        <f t="shared" si="0"/>
        <v>8.5836909871244629</v>
      </c>
      <c r="I27" s="184">
        <v>6</v>
      </c>
      <c r="J27" s="305" t="s">
        <v>527</v>
      </c>
      <c r="K27" s="107" t="s">
        <v>129</v>
      </c>
      <c r="L27" s="97">
        <f t="shared" si="2"/>
        <v>8.5836909871244629</v>
      </c>
      <c r="M27" s="98" t="s">
        <v>528</v>
      </c>
      <c r="N27" s="331"/>
      <c r="O27" s="28"/>
      <c r="P27" s="97"/>
      <c r="Q27" s="23"/>
      <c r="R27" s="292"/>
      <c r="S27" s="159"/>
      <c r="T27" s="192"/>
      <c r="U27" s="101"/>
    </row>
    <row r="28" spans="1:21" s="53" customFormat="1" ht="19" customHeight="1">
      <c r="A28" s="299"/>
      <c r="B28" s="292"/>
      <c r="C28" s="102" t="s">
        <v>116</v>
      </c>
      <c r="D28" s="97">
        <f t="shared" si="3"/>
        <v>4.2918454935622314</v>
      </c>
      <c r="E28" s="101">
        <v>3</v>
      </c>
      <c r="F28" s="305"/>
      <c r="G28" s="20" t="s">
        <v>349</v>
      </c>
      <c r="H28" s="97">
        <f t="shared" si="0"/>
        <v>12.875536480686694</v>
      </c>
      <c r="I28" s="156">
        <v>9</v>
      </c>
      <c r="J28" s="305"/>
      <c r="K28" s="107" t="s">
        <v>127</v>
      </c>
      <c r="L28" s="97">
        <f t="shared" si="2"/>
        <v>12.875536480686694</v>
      </c>
      <c r="M28" s="98" t="s">
        <v>122</v>
      </c>
      <c r="N28" s="331"/>
      <c r="O28" s="27"/>
      <c r="P28" s="97"/>
      <c r="Q28" s="23"/>
      <c r="R28" s="292"/>
      <c r="S28" s="107"/>
      <c r="T28" s="97"/>
      <c r="U28" s="101"/>
    </row>
    <row r="29" spans="1:21" s="53" customFormat="1" ht="19" customHeight="1">
      <c r="A29" s="299"/>
      <c r="B29" s="292"/>
      <c r="C29" s="105" t="s">
        <v>115</v>
      </c>
      <c r="D29" s="97">
        <f t="shared" si="3"/>
        <v>4.2918454935622314</v>
      </c>
      <c r="E29" s="101" t="s">
        <v>83</v>
      </c>
      <c r="F29" s="305"/>
      <c r="G29" s="25" t="s">
        <v>350</v>
      </c>
      <c r="H29" s="97">
        <f t="shared" si="0"/>
        <v>7.1530758226037197</v>
      </c>
      <c r="I29" s="185">
        <v>5</v>
      </c>
      <c r="J29" s="305"/>
      <c r="K29" s="123" t="s">
        <v>131</v>
      </c>
      <c r="L29" s="97">
        <f t="shared" si="2"/>
        <v>0.85836909871244627</v>
      </c>
      <c r="M29" s="98" t="s">
        <v>73</v>
      </c>
      <c r="N29" s="331"/>
      <c r="O29" s="28"/>
      <c r="P29" s="97"/>
      <c r="Q29" s="23"/>
      <c r="R29" s="292"/>
      <c r="S29" s="123"/>
      <c r="T29" s="97"/>
      <c r="U29" s="101"/>
    </row>
    <row r="30" spans="1:21" s="53" customFormat="1" ht="19" customHeight="1">
      <c r="A30" s="299"/>
      <c r="B30" s="292"/>
      <c r="C30" s="106" t="s">
        <v>114</v>
      </c>
      <c r="D30" s="97">
        <f t="shared" si="3"/>
        <v>7.1530758226037197</v>
      </c>
      <c r="E30" s="122" t="s">
        <v>113</v>
      </c>
      <c r="F30" s="305"/>
      <c r="G30" s="26" t="s">
        <v>351</v>
      </c>
      <c r="H30" s="97">
        <f t="shared" si="0"/>
        <v>0.85836909871244627</v>
      </c>
      <c r="I30" s="186">
        <v>0.6</v>
      </c>
      <c r="J30" s="305"/>
      <c r="K30" s="107"/>
      <c r="L30" s="97"/>
      <c r="M30" s="98"/>
      <c r="N30" s="331"/>
      <c r="O30" s="28"/>
      <c r="P30" s="97"/>
      <c r="Q30" s="23"/>
      <c r="R30" s="292"/>
      <c r="S30" s="100"/>
      <c r="T30" s="97"/>
      <c r="U30" s="101"/>
    </row>
    <row r="31" spans="1:21" s="53" customFormat="1" ht="19" customHeight="1">
      <c r="A31" s="299"/>
      <c r="B31" s="292"/>
      <c r="C31" s="87"/>
      <c r="D31" s="97"/>
      <c r="E31" s="82"/>
      <c r="F31" s="305"/>
      <c r="G31" s="26"/>
      <c r="H31" s="155"/>
      <c r="I31" s="194"/>
      <c r="J31" s="305"/>
      <c r="K31" s="108"/>
      <c r="L31" s="97"/>
      <c r="M31" s="85"/>
      <c r="N31" s="399"/>
      <c r="O31" s="22"/>
      <c r="P31" s="29"/>
      <c r="Q31" s="64"/>
      <c r="R31" s="292"/>
      <c r="S31" s="202"/>
      <c r="T31" s="97"/>
      <c r="U31" s="82"/>
    </row>
    <row r="32" spans="1:21" s="53" customFormat="1" ht="19" customHeight="1">
      <c r="A32" s="408" t="s">
        <v>47</v>
      </c>
      <c r="B32" s="194" t="s">
        <v>8</v>
      </c>
      <c r="C32" s="19"/>
      <c r="D32" s="45"/>
      <c r="E32" s="205"/>
      <c r="F32" s="194" t="s">
        <v>8</v>
      </c>
      <c r="G32" s="19"/>
      <c r="H32" s="19"/>
      <c r="I32" s="205"/>
      <c r="J32" s="92" t="s">
        <v>376</v>
      </c>
      <c r="K32" s="91" t="s">
        <v>376</v>
      </c>
      <c r="L32" s="90">
        <v>1</v>
      </c>
      <c r="M32" s="85" t="s">
        <v>541</v>
      </c>
      <c r="N32" s="194" t="s">
        <v>376</v>
      </c>
      <c r="O32" s="19"/>
      <c r="P32" s="54"/>
      <c r="Q32" s="205"/>
      <c r="R32" s="193" t="s">
        <v>69</v>
      </c>
      <c r="S32" s="202"/>
      <c r="T32" s="86"/>
      <c r="U32" s="82"/>
    </row>
    <row r="33" spans="1:21" s="53" customFormat="1" ht="19" customHeight="1">
      <c r="A33" s="409"/>
      <c r="B33" s="60" t="s">
        <v>5</v>
      </c>
      <c r="C33" s="61"/>
      <c r="D33" s="22"/>
      <c r="E33" s="62"/>
      <c r="F33" s="65" t="s">
        <v>5</v>
      </c>
      <c r="G33" s="61"/>
      <c r="H33" s="22"/>
      <c r="I33" s="62"/>
      <c r="J33" s="193" t="s">
        <v>377</v>
      </c>
      <c r="K33" s="80"/>
      <c r="L33" s="197"/>
      <c r="M33" s="79"/>
      <c r="N33" s="65" t="s">
        <v>10</v>
      </c>
      <c r="O33" s="61"/>
      <c r="P33" s="29"/>
      <c r="Q33" s="62"/>
      <c r="R33" s="88" t="s">
        <v>68</v>
      </c>
      <c r="S33" s="80"/>
      <c r="T33" s="130"/>
      <c r="U33" s="82"/>
    </row>
    <row r="34" spans="1:21" s="44" customFormat="1" ht="19" customHeight="1">
      <c r="A34" s="410" t="s">
        <v>11</v>
      </c>
      <c r="B34" s="309" t="s">
        <v>12</v>
      </c>
      <c r="C34" s="310"/>
      <c r="D34" s="134"/>
      <c r="E34" s="137"/>
      <c r="F34" s="309" t="s">
        <v>12</v>
      </c>
      <c r="G34" s="310"/>
      <c r="H34" s="134"/>
      <c r="I34" s="134"/>
      <c r="J34" s="309" t="s">
        <v>378</v>
      </c>
      <c r="K34" s="310"/>
      <c r="L34" s="134"/>
      <c r="M34" s="137"/>
      <c r="N34" s="309" t="s">
        <v>378</v>
      </c>
      <c r="O34" s="310"/>
      <c r="P34" s="134"/>
      <c r="Q34" s="137"/>
      <c r="R34" s="336" t="s">
        <v>12</v>
      </c>
      <c r="S34" s="337"/>
      <c r="T34" s="211"/>
      <c r="U34" s="211"/>
    </row>
    <row r="35" spans="1:21" s="53" customFormat="1" ht="19" customHeight="1">
      <c r="A35" s="411"/>
      <c r="B35" s="299" t="s">
        <v>49</v>
      </c>
      <c r="C35" s="299"/>
      <c r="D35" s="168">
        <v>4.5999999999999996</v>
      </c>
      <c r="E35" s="16">
        <f>D35*70</f>
        <v>322</v>
      </c>
      <c r="F35" s="299" t="s">
        <v>50</v>
      </c>
      <c r="G35" s="299"/>
      <c r="H35" s="168">
        <v>4.7</v>
      </c>
      <c r="I35" s="16">
        <f>H35*70</f>
        <v>329</v>
      </c>
      <c r="J35" s="299" t="s">
        <v>272</v>
      </c>
      <c r="K35" s="299"/>
      <c r="L35" s="168">
        <v>4.5999999999999996</v>
      </c>
      <c r="M35" s="16">
        <f>L35*70</f>
        <v>322</v>
      </c>
      <c r="N35" s="299" t="s">
        <v>272</v>
      </c>
      <c r="O35" s="299"/>
      <c r="P35" s="168"/>
      <c r="Q35" s="16"/>
      <c r="R35" s="327" t="s">
        <v>49</v>
      </c>
      <c r="S35" s="328"/>
      <c r="T35" s="168"/>
      <c r="U35" s="16"/>
    </row>
    <row r="36" spans="1:21" s="53" customFormat="1" ht="19" customHeight="1">
      <c r="A36" s="411"/>
      <c r="B36" s="299" t="s">
        <v>53</v>
      </c>
      <c r="C36" s="299"/>
      <c r="D36" s="168">
        <v>2</v>
      </c>
      <c r="E36" s="16">
        <f>D36*75</f>
        <v>150</v>
      </c>
      <c r="F36" s="299" t="s">
        <v>54</v>
      </c>
      <c r="G36" s="299"/>
      <c r="H36" s="168">
        <v>2.5</v>
      </c>
      <c r="I36" s="16">
        <f>H36*75</f>
        <v>187.5</v>
      </c>
      <c r="J36" s="299" t="s">
        <v>273</v>
      </c>
      <c r="K36" s="299"/>
      <c r="L36" s="168">
        <v>1.8</v>
      </c>
      <c r="M36" s="16">
        <f>L36*75</f>
        <v>135</v>
      </c>
      <c r="N36" s="299" t="s">
        <v>379</v>
      </c>
      <c r="O36" s="299"/>
      <c r="P36" s="168"/>
      <c r="Q36" s="16"/>
      <c r="R36" s="327" t="s">
        <v>53</v>
      </c>
      <c r="S36" s="328"/>
      <c r="T36" s="168"/>
      <c r="U36" s="16"/>
    </row>
    <row r="37" spans="1:21" s="53" customFormat="1" ht="19" customHeight="1">
      <c r="A37" s="411"/>
      <c r="B37" s="299" t="s">
        <v>40</v>
      </c>
      <c r="C37" s="299"/>
      <c r="D37" s="168">
        <v>1.56</v>
      </c>
      <c r="E37" s="16">
        <f>D37*25</f>
        <v>39</v>
      </c>
      <c r="F37" s="299" t="s">
        <v>33</v>
      </c>
      <c r="G37" s="299"/>
      <c r="H37" s="168">
        <v>1.6</v>
      </c>
      <c r="I37" s="16">
        <f>H37*25</f>
        <v>40</v>
      </c>
      <c r="J37" s="299" t="s">
        <v>380</v>
      </c>
      <c r="K37" s="299"/>
      <c r="L37" s="168">
        <v>0.5</v>
      </c>
      <c r="M37" s="16">
        <f>L37*25</f>
        <v>12.5</v>
      </c>
      <c r="N37" s="299" t="s">
        <v>274</v>
      </c>
      <c r="O37" s="299"/>
      <c r="P37" s="168"/>
      <c r="Q37" s="16"/>
      <c r="R37" s="327" t="s">
        <v>40</v>
      </c>
      <c r="S37" s="328"/>
      <c r="T37" s="168"/>
      <c r="U37" s="16"/>
    </row>
    <row r="38" spans="1:21" s="53" customFormat="1" ht="19" customHeight="1">
      <c r="A38" s="411"/>
      <c r="B38" s="299" t="s">
        <v>35</v>
      </c>
      <c r="C38" s="299"/>
      <c r="D38" s="168"/>
      <c r="E38" s="16"/>
      <c r="F38" s="299" t="s">
        <v>35</v>
      </c>
      <c r="G38" s="299"/>
      <c r="H38" s="168"/>
      <c r="I38" s="16"/>
      <c r="J38" s="299" t="s">
        <v>381</v>
      </c>
      <c r="K38" s="299"/>
      <c r="L38" s="171">
        <v>1</v>
      </c>
      <c r="M38" s="16">
        <f>L38*60</f>
        <v>60</v>
      </c>
      <c r="N38" s="299" t="s">
        <v>275</v>
      </c>
      <c r="O38" s="299"/>
      <c r="P38" s="168"/>
      <c r="Q38" s="16"/>
      <c r="R38" s="327" t="s">
        <v>35</v>
      </c>
      <c r="S38" s="328"/>
      <c r="T38" s="168"/>
      <c r="U38" s="16"/>
    </row>
    <row r="39" spans="1:21" s="53" customFormat="1" ht="19" customHeight="1">
      <c r="A39" s="411"/>
      <c r="B39" s="299" t="s">
        <v>22</v>
      </c>
      <c r="C39" s="299"/>
      <c r="D39" s="168"/>
      <c r="E39" s="16"/>
      <c r="F39" s="299" t="s">
        <v>22</v>
      </c>
      <c r="G39" s="299"/>
      <c r="H39" s="168"/>
      <c r="I39" s="16"/>
      <c r="J39" s="299" t="s">
        <v>276</v>
      </c>
      <c r="K39" s="299"/>
      <c r="L39" s="168"/>
      <c r="M39" s="16"/>
      <c r="N39" s="299" t="s">
        <v>382</v>
      </c>
      <c r="O39" s="299"/>
      <c r="P39" s="168"/>
      <c r="Q39" s="16"/>
      <c r="R39" s="327" t="s">
        <v>22</v>
      </c>
      <c r="S39" s="328"/>
      <c r="T39" s="168"/>
      <c r="U39" s="16"/>
    </row>
    <row r="40" spans="1:21" s="53" customFormat="1" ht="19" customHeight="1">
      <c r="A40" s="411"/>
      <c r="B40" s="321" t="s">
        <v>24</v>
      </c>
      <c r="C40" s="321"/>
      <c r="D40" s="168">
        <v>1.93</v>
      </c>
      <c r="E40" s="16">
        <f t="shared" ref="E40" si="5">D40*70</f>
        <v>135.1</v>
      </c>
      <c r="F40" s="321" t="s">
        <v>24</v>
      </c>
      <c r="G40" s="321"/>
      <c r="H40" s="168">
        <v>1.93</v>
      </c>
      <c r="I40" s="16">
        <f t="shared" ref="I40" si="6">H40*70</f>
        <v>135.1</v>
      </c>
      <c r="J40" s="321" t="s">
        <v>277</v>
      </c>
      <c r="K40" s="321"/>
      <c r="L40" s="168">
        <v>1.93</v>
      </c>
      <c r="M40" s="16">
        <f t="shared" ref="M40" si="7">L40*70</f>
        <v>135.1</v>
      </c>
      <c r="N40" s="321" t="s">
        <v>383</v>
      </c>
      <c r="O40" s="321"/>
      <c r="P40" s="168"/>
      <c r="Q40" s="16"/>
      <c r="R40" s="324" t="s">
        <v>24</v>
      </c>
      <c r="S40" s="325"/>
      <c r="T40" s="168"/>
      <c r="U40" s="16"/>
    </row>
    <row r="41" spans="1:21" s="53" customFormat="1" ht="19" customHeight="1">
      <c r="A41" s="411"/>
      <c r="B41" s="299" t="s">
        <v>42</v>
      </c>
      <c r="C41" s="299"/>
      <c r="D41" s="63"/>
      <c r="E41" s="16">
        <f>SUM(E35:E40)</f>
        <v>646.1</v>
      </c>
      <c r="F41" s="299" t="s">
        <v>38</v>
      </c>
      <c r="G41" s="299"/>
      <c r="H41" s="63"/>
      <c r="I41" s="16">
        <f>SUM(I35:I40)</f>
        <v>691.6</v>
      </c>
      <c r="J41" s="299" t="s">
        <v>384</v>
      </c>
      <c r="K41" s="299"/>
      <c r="L41" s="63"/>
      <c r="M41" s="16">
        <f>SUM(M35:M40)</f>
        <v>664.6</v>
      </c>
      <c r="N41" s="299" t="s">
        <v>384</v>
      </c>
      <c r="O41" s="299"/>
      <c r="P41" s="63"/>
      <c r="Q41" s="16"/>
      <c r="R41" s="299" t="s">
        <v>42</v>
      </c>
      <c r="S41" s="299"/>
      <c r="T41" s="63"/>
      <c r="U41" s="16"/>
    </row>
    <row r="42" spans="1:21" s="44" customFormat="1" ht="25.5" customHeight="1">
      <c r="A42" s="47"/>
      <c r="B42" s="43" t="s">
        <v>6</v>
      </c>
      <c r="C42" s="43"/>
      <c r="D42" s="43"/>
      <c r="E42" s="43"/>
      <c r="F42" s="43"/>
      <c r="G42" s="43"/>
      <c r="H42" s="43" t="s">
        <v>21</v>
      </c>
      <c r="I42" s="43"/>
      <c r="J42" s="43"/>
      <c r="K42" s="43"/>
      <c r="L42" s="43"/>
      <c r="M42" s="43"/>
      <c r="N42" s="43"/>
      <c r="O42" s="43"/>
      <c r="P42" s="391" t="s">
        <v>7</v>
      </c>
      <c r="Q42" s="391"/>
    </row>
    <row r="43" spans="1:21" s="56" customFormat="1" ht="20.149999999999999" customHeight="1">
      <c r="A43" s="392" t="s">
        <v>151</v>
      </c>
      <c r="B43" s="392"/>
      <c r="C43" s="392"/>
      <c r="D43" s="392"/>
      <c r="E43" s="392"/>
      <c r="F43" s="392"/>
      <c r="G43" s="392"/>
      <c r="H43" s="392"/>
      <c r="I43" s="392"/>
      <c r="J43" s="392"/>
      <c r="K43" s="392"/>
      <c r="L43" s="392"/>
      <c r="M43" s="392"/>
    </row>
    <row r="44" spans="1:21" s="56" customFormat="1" ht="20.149999999999999" customHeight="1">
      <c r="A44" s="57" t="s">
        <v>20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</row>
    <row r="45" spans="1:21" s="56" customFormat="1" ht="20.149999999999999" customHeight="1">
      <c r="A45" s="392" t="s">
        <v>13</v>
      </c>
      <c r="B45" s="392"/>
      <c r="C45" s="392"/>
      <c r="D45" s="392"/>
      <c r="E45" s="392"/>
      <c r="F45" s="392"/>
      <c r="G45" s="392"/>
      <c r="H45" s="392"/>
      <c r="I45" s="392"/>
      <c r="J45" s="392"/>
      <c r="K45" s="392"/>
      <c r="L45" s="392"/>
      <c r="M45" s="392"/>
    </row>
  </sheetData>
  <mergeCells count="102"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  <mergeCell ref="R7:R11"/>
    <mergeCell ref="R12:R16"/>
    <mergeCell ref="R17:R21"/>
    <mergeCell ref="R3:S3"/>
    <mergeCell ref="T3:U3"/>
    <mergeCell ref="A5:A6"/>
    <mergeCell ref="B5:B6"/>
    <mergeCell ref="F5:F6"/>
    <mergeCell ref="J5:J6"/>
    <mergeCell ref="N5:N6"/>
    <mergeCell ref="R5:R6"/>
    <mergeCell ref="A12:A16"/>
    <mergeCell ref="B12:B16"/>
    <mergeCell ref="F12:F16"/>
    <mergeCell ref="N12:N16"/>
    <mergeCell ref="A7:A11"/>
    <mergeCell ref="B7:B11"/>
    <mergeCell ref="F7:F11"/>
    <mergeCell ref="N7:N11"/>
    <mergeCell ref="J7:J11"/>
    <mergeCell ref="J12:J16"/>
    <mergeCell ref="A17:A21"/>
    <mergeCell ref="B17:B21"/>
    <mergeCell ref="F17:F21"/>
    <mergeCell ref="J17:J21"/>
    <mergeCell ref="N17:N21"/>
    <mergeCell ref="C18:C19"/>
    <mergeCell ref="G18:G19"/>
    <mergeCell ref="K18:K19"/>
    <mergeCell ref="O18:O19"/>
    <mergeCell ref="A27:A31"/>
    <mergeCell ref="B27:B31"/>
    <mergeCell ref="F27:F31"/>
    <mergeCell ref="J27:J31"/>
    <mergeCell ref="N27:N31"/>
    <mergeCell ref="B38:C38"/>
    <mergeCell ref="F38:G38"/>
    <mergeCell ref="J38:K38"/>
    <mergeCell ref="N38:O38"/>
    <mergeCell ref="R36:S36"/>
    <mergeCell ref="B37:C37"/>
    <mergeCell ref="F37:G37"/>
    <mergeCell ref="J37:K37"/>
    <mergeCell ref="R38:S38"/>
    <mergeCell ref="S18:S19"/>
    <mergeCell ref="S20:S21"/>
    <mergeCell ref="R34:S34"/>
    <mergeCell ref="A45:M45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R41:S41"/>
    <mergeCell ref="P42:Q42"/>
    <mergeCell ref="A43:M43"/>
    <mergeCell ref="R27:R31"/>
    <mergeCell ref="A22:A26"/>
    <mergeCell ref="B22:B26"/>
    <mergeCell ref="F22:F26"/>
    <mergeCell ref="J22:J26"/>
    <mergeCell ref="N22:N26"/>
    <mergeCell ref="A32:A33"/>
    <mergeCell ref="A34:A41"/>
    <mergeCell ref="B39:C39"/>
    <mergeCell ref="F39:G39"/>
    <mergeCell ref="J39:K39"/>
    <mergeCell ref="N39:O39"/>
    <mergeCell ref="R39:S39"/>
    <mergeCell ref="C20:C21"/>
    <mergeCell ref="G20:G21"/>
    <mergeCell ref="K20:K21"/>
    <mergeCell ref="O20:O21"/>
    <mergeCell ref="N37:O37"/>
    <mergeCell ref="R37:S37"/>
    <mergeCell ref="B35:C35"/>
    <mergeCell ref="F35:G35"/>
    <mergeCell ref="J35:K35"/>
    <mergeCell ref="N35:O35"/>
    <mergeCell ref="R35:S35"/>
    <mergeCell ref="B34:C34"/>
    <mergeCell ref="F34:G34"/>
    <mergeCell ref="J34:K34"/>
    <mergeCell ref="N34:O34"/>
    <mergeCell ref="B36:C36"/>
    <mergeCell ref="F36:G36"/>
    <mergeCell ref="J36:K36"/>
    <mergeCell ref="N36:O36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69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C6" sqref="C6"/>
    </sheetView>
  </sheetViews>
  <sheetFormatPr defaultColWidth="9" defaultRowHeight="17"/>
  <cols>
    <col min="1" max="1" width="11.6328125" style="8" bestFit="1" customWidth="1"/>
    <col min="2" max="3" width="9" style="8"/>
    <col min="4" max="6" width="9.453125" style="8" bestFit="1" customWidth="1"/>
    <col min="7" max="16384" width="9" style="8"/>
  </cols>
  <sheetData>
    <row r="1" spans="1:11" ht="21.5">
      <c r="A1" s="417" t="s">
        <v>421</v>
      </c>
      <c r="B1" s="417"/>
      <c r="C1" s="417"/>
      <c r="D1" s="417"/>
      <c r="E1" s="417"/>
      <c r="F1" s="417"/>
      <c r="G1" s="7" t="s">
        <v>305</v>
      </c>
      <c r="H1" s="7"/>
      <c r="I1" s="7"/>
      <c r="J1" s="7"/>
      <c r="K1" s="7"/>
    </row>
    <row r="2" spans="1:11" ht="21.5">
      <c r="G2" s="7" t="s">
        <v>306</v>
      </c>
    </row>
    <row r="3" spans="1:11" ht="21.5">
      <c r="A3" s="8" t="s">
        <v>540</v>
      </c>
      <c r="G3" s="7" t="s">
        <v>307</v>
      </c>
    </row>
    <row r="4" spans="1:11" ht="21.5">
      <c r="A4" s="8" t="s">
        <v>43</v>
      </c>
      <c r="G4" s="7" t="s">
        <v>308</v>
      </c>
    </row>
    <row r="5" spans="1:11" ht="21.5">
      <c r="A5" s="8" t="s">
        <v>44</v>
      </c>
      <c r="G5" s="7" t="s">
        <v>309</v>
      </c>
    </row>
    <row r="6" spans="1:11" ht="21.5">
      <c r="A6" s="138">
        <v>44854</v>
      </c>
      <c r="B6" s="8" t="s">
        <v>58</v>
      </c>
      <c r="G6" s="7"/>
    </row>
    <row r="9" spans="1:11">
      <c r="A9" s="8" t="s">
        <v>232</v>
      </c>
      <c r="B9" s="143"/>
      <c r="C9" s="143">
        <v>44872</v>
      </c>
      <c r="D9" s="143">
        <v>44879</v>
      </c>
      <c r="E9" s="143">
        <v>44886</v>
      </c>
      <c r="F9" s="143">
        <v>44893</v>
      </c>
    </row>
    <row r="10" spans="1:11">
      <c r="A10" s="8" t="s">
        <v>233</v>
      </c>
      <c r="B10" s="143">
        <v>44866</v>
      </c>
      <c r="C10" s="143">
        <v>44873</v>
      </c>
      <c r="D10" s="143">
        <v>44880</v>
      </c>
      <c r="E10" s="143">
        <v>44887</v>
      </c>
      <c r="F10" s="143">
        <v>44894</v>
      </c>
      <c r="G10"/>
      <c r="H10"/>
      <c r="I10"/>
      <c r="J10"/>
      <c r="K10"/>
    </row>
    <row r="11" spans="1:11">
      <c r="A11" s="8" t="s">
        <v>234</v>
      </c>
      <c r="B11" s="143">
        <v>44867</v>
      </c>
      <c r="C11" s="143">
        <v>44874</v>
      </c>
      <c r="D11" s="143">
        <v>44881</v>
      </c>
      <c r="E11" s="143">
        <v>44888</v>
      </c>
      <c r="F11" s="143">
        <v>44895</v>
      </c>
      <c r="G11"/>
      <c r="H11"/>
      <c r="I11"/>
      <c r="J11"/>
      <c r="K11"/>
    </row>
    <row r="12" spans="1:11">
      <c r="A12" s="8" t="s">
        <v>235</v>
      </c>
      <c r="B12" s="143">
        <v>44868</v>
      </c>
      <c r="C12" s="143">
        <v>44875</v>
      </c>
      <c r="D12" s="143">
        <v>44882</v>
      </c>
      <c r="E12" s="143">
        <v>44889</v>
      </c>
      <c r="F12" s="143"/>
      <c r="G12"/>
      <c r="H12"/>
      <c r="I12"/>
      <c r="J12"/>
      <c r="K12"/>
    </row>
    <row r="13" spans="1:11">
      <c r="A13" s="8" t="s">
        <v>236</v>
      </c>
      <c r="B13" s="143">
        <v>44869</v>
      </c>
      <c r="C13" s="143">
        <v>44876</v>
      </c>
      <c r="D13" s="143">
        <v>44883</v>
      </c>
      <c r="E13" s="143">
        <v>44890</v>
      </c>
      <c r="F13" s="143"/>
      <c r="G13"/>
      <c r="H13"/>
      <c r="I13"/>
      <c r="J13"/>
      <c r="K13"/>
    </row>
    <row r="14" spans="1:11">
      <c r="A14"/>
      <c r="B14" s="144"/>
      <c r="C14" s="144"/>
      <c r="D14" s="144"/>
      <c r="E14" s="144"/>
      <c r="F14" s="144"/>
      <c r="G14"/>
      <c r="H14"/>
      <c r="I14"/>
      <c r="J14"/>
      <c r="K14"/>
    </row>
    <row r="15" spans="1:11">
      <c r="A15"/>
      <c r="B15" s="142"/>
      <c r="C15"/>
      <c r="D15" s="142"/>
      <c r="E15" s="142"/>
      <c r="F15" s="142"/>
      <c r="G15" s="142"/>
      <c r="H15"/>
      <c r="I15" s="142"/>
      <c r="J15"/>
      <c r="K15"/>
    </row>
    <row r="16" spans="1:11">
      <c r="A16"/>
      <c r="B16" s="142"/>
      <c r="C16"/>
      <c r="D16" s="142"/>
      <c r="E16" s="142"/>
      <c r="F16" s="142"/>
      <c r="G16" s="142"/>
      <c r="H16"/>
      <c r="I16" s="142"/>
      <c r="J16"/>
      <c r="K16"/>
    </row>
    <row r="17" spans="1:11">
      <c r="A17"/>
      <c r="B17" s="142"/>
      <c r="C17"/>
      <c r="D17" s="142"/>
      <c r="E17" s="142"/>
      <c r="F17" s="142"/>
      <c r="G17" s="142"/>
      <c r="H17"/>
      <c r="I17" s="142"/>
      <c r="J17"/>
      <c r="K17"/>
    </row>
    <row r="18" spans="1:11">
      <c r="A18"/>
      <c r="B18" s="142"/>
      <c r="C18"/>
      <c r="D18" s="142"/>
      <c r="E18" s="142"/>
      <c r="F18" s="142"/>
      <c r="G18" s="142"/>
      <c r="H18"/>
      <c r="I18" s="142"/>
      <c r="J18"/>
      <c r="K18"/>
    </row>
    <row r="19" spans="1:11">
      <c r="A19"/>
      <c r="B19" s="142"/>
      <c r="C19"/>
      <c r="D19" s="142"/>
      <c r="E19" s="142"/>
      <c r="F19" s="142"/>
      <c r="G19" s="142"/>
      <c r="H19"/>
      <c r="I19" s="142"/>
      <c r="J19"/>
      <c r="K19"/>
    </row>
    <row r="20" spans="1:11">
      <c r="A20"/>
      <c r="B20" s="142"/>
      <c r="C20"/>
      <c r="D20" s="142"/>
      <c r="E20" s="142"/>
      <c r="F20" s="142"/>
      <c r="G20" s="142"/>
      <c r="H20" s="142"/>
      <c r="I20" s="142"/>
      <c r="J20" s="142"/>
      <c r="K20"/>
    </row>
    <row r="21" spans="1:11">
      <c r="A21"/>
      <c r="B21" s="142"/>
      <c r="C21"/>
      <c r="D21" s="142"/>
      <c r="E21" s="142"/>
      <c r="F21" s="142"/>
      <c r="G21" s="142"/>
      <c r="H21" s="142"/>
      <c r="I21" s="142"/>
      <c r="J21" s="142"/>
      <c r="K21"/>
    </row>
    <row r="22" spans="1:11">
      <c r="A22"/>
      <c r="B22" s="142"/>
      <c r="C22"/>
      <c r="D22" s="142"/>
      <c r="E22" s="142"/>
      <c r="F22" s="142"/>
      <c r="G22" s="142"/>
      <c r="H22" s="142"/>
      <c r="I22" s="142"/>
      <c r="J22" s="142"/>
      <c r="K22"/>
    </row>
    <row r="23" spans="1:11">
      <c r="A23"/>
      <c r="B23" s="142"/>
      <c r="C23"/>
      <c r="D23" s="142"/>
      <c r="E23" s="142"/>
      <c r="F23" s="142"/>
      <c r="G23" s="142"/>
      <c r="H23" s="142"/>
      <c r="I23" s="142"/>
      <c r="J23" s="142"/>
      <c r="K23"/>
    </row>
    <row r="24" spans="1:11">
      <c r="A24"/>
      <c r="B24" s="142"/>
      <c r="C24"/>
      <c r="D24" s="142"/>
      <c r="E24" s="142"/>
      <c r="F24" s="142"/>
      <c r="G24" s="142"/>
      <c r="H24" s="142"/>
      <c r="I24" s="142"/>
      <c r="J24" s="142"/>
      <c r="K24"/>
    </row>
    <row r="25" spans="1:11">
      <c r="A25"/>
      <c r="B25" s="142"/>
      <c r="C25"/>
      <c r="D25" s="142"/>
      <c r="E25" s="142"/>
      <c r="F25" s="142"/>
      <c r="G25" s="142"/>
      <c r="H25" s="142"/>
      <c r="I25" s="142"/>
      <c r="J25" s="142"/>
      <c r="K25"/>
    </row>
    <row r="26" spans="1:11">
      <c r="A26"/>
      <c r="B26" s="142"/>
      <c r="C26"/>
      <c r="D26" s="142"/>
      <c r="E26" s="142"/>
      <c r="F26" s="142"/>
      <c r="G26" s="142"/>
      <c r="H26" s="142"/>
      <c r="I26" s="142"/>
      <c r="J26" s="142"/>
      <c r="K26"/>
    </row>
    <row r="27" spans="1:11">
      <c r="A27"/>
      <c r="B27" s="142"/>
      <c r="C27"/>
      <c r="D27" s="142"/>
      <c r="E27" s="142"/>
      <c r="F27" s="142"/>
      <c r="G27" s="142"/>
      <c r="H27" s="142"/>
      <c r="I27" s="142"/>
      <c r="J27" s="142"/>
      <c r="K27"/>
    </row>
    <row r="28" spans="1:11">
      <c r="A28"/>
      <c r="B28" s="142"/>
      <c r="C28"/>
      <c r="D28" s="142"/>
      <c r="E28" s="142"/>
      <c r="F28" s="142"/>
      <c r="G28" s="142"/>
      <c r="H28" s="142"/>
      <c r="I28" s="142"/>
      <c r="J28" s="142"/>
      <c r="K28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J30"/>
  <sheetViews>
    <sheetView workbookViewId="0">
      <selection activeCell="G19" sqref="G19"/>
    </sheetView>
  </sheetViews>
  <sheetFormatPr defaultRowHeight="17"/>
  <cols>
    <col min="1" max="1" width="9" style="150"/>
    <col min="2" max="3" width="9" style="145"/>
    <col min="4" max="4" width="11.90625" customWidth="1"/>
    <col min="5" max="10" width="15.90625" customWidth="1"/>
    <col min="11" max="13" width="10.6328125" customWidth="1"/>
  </cols>
  <sheetData>
    <row r="2" spans="1:10">
      <c r="A2" s="149"/>
      <c r="B2" s="147" t="s">
        <v>2</v>
      </c>
      <c r="C2" s="147" t="s">
        <v>237</v>
      </c>
      <c r="D2" s="147" t="s">
        <v>238</v>
      </c>
      <c r="E2" s="147" t="s">
        <v>239</v>
      </c>
      <c r="F2" s="147" t="s">
        <v>240</v>
      </c>
      <c r="G2" s="147" t="s">
        <v>241</v>
      </c>
      <c r="H2" s="147" t="s">
        <v>242</v>
      </c>
      <c r="I2" s="147" t="s">
        <v>1</v>
      </c>
      <c r="J2" s="147" t="s">
        <v>47</v>
      </c>
    </row>
    <row r="3" spans="1:10" ht="16.5" hidden="1" customHeight="1">
      <c r="A3" s="418" t="s">
        <v>246</v>
      </c>
      <c r="B3" s="147"/>
      <c r="C3" s="147" t="s">
        <v>230</v>
      </c>
      <c r="D3" s="146">
        <f>第1週!B5</f>
        <v>0</v>
      </c>
      <c r="E3" s="146">
        <f>第1週!B7</f>
        <v>0</v>
      </c>
      <c r="F3" s="146">
        <f>第1週!B13</f>
        <v>0</v>
      </c>
      <c r="G3" s="146">
        <f>第1週!B18</f>
        <v>0</v>
      </c>
      <c r="H3" s="146">
        <f>第1週!B23</f>
        <v>0</v>
      </c>
      <c r="I3" s="146">
        <f>第1週!B28</f>
        <v>0</v>
      </c>
      <c r="J3" s="146">
        <f>第1週!C33</f>
        <v>0</v>
      </c>
    </row>
    <row r="4" spans="1:10">
      <c r="A4" s="419"/>
      <c r="B4" s="148">
        <v>44683</v>
      </c>
      <c r="C4" s="147" t="s">
        <v>243</v>
      </c>
      <c r="D4" s="146" t="str">
        <f>第1週!F4</f>
        <v>菜名/烹調法</v>
      </c>
      <c r="E4" s="146">
        <f>第1週!F6</f>
        <v>0</v>
      </c>
      <c r="F4" s="146">
        <f>第1週!F12</f>
        <v>0</v>
      </c>
      <c r="G4" s="146">
        <f>第1週!F17</f>
        <v>0</v>
      </c>
      <c r="H4" s="146">
        <f>第1週!F22</f>
        <v>0</v>
      </c>
      <c r="I4" s="146">
        <f>第1週!F27</f>
        <v>0</v>
      </c>
      <c r="J4" s="146">
        <f>第1週!G32</f>
        <v>0</v>
      </c>
    </row>
    <row r="5" spans="1:10">
      <c r="A5" s="419"/>
      <c r="B5" s="148">
        <v>44684</v>
      </c>
      <c r="C5" s="147" t="s">
        <v>243</v>
      </c>
      <c r="D5" s="146" t="str">
        <f>第1週!F5</f>
        <v>糙米飯</v>
      </c>
      <c r="E5" s="146" t="str">
        <f>第1週!F7</f>
        <v>麻油雞</v>
      </c>
      <c r="F5" s="146" t="str">
        <f>第1週!F13</f>
        <v>珍菇大黃瓜</v>
      </c>
      <c r="G5" s="146" t="str">
        <f>第1週!F18</f>
        <v>時蔬青菜</v>
      </c>
      <c r="H5" s="146">
        <f>第1週!F23</f>
        <v>0</v>
      </c>
      <c r="I5" s="146" t="str">
        <f>第1週!F28</f>
        <v>蘿蔔玉米湯</v>
      </c>
      <c r="J5" s="146">
        <f>第1週!G33</f>
        <v>0</v>
      </c>
    </row>
    <row r="6" spans="1:10">
      <c r="A6" s="419"/>
      <c r="B6" s="148">
        <v>44685</v>
      </c>
      <c r="C6" s="147" t="s">
        <v>231</v>
      </c>
      <c r="D6" s="146" t="str">
        <f>第1週!J5</f>
        <v>米食</v>
      </c>
      <c r="E6" s="146" t="str">
        <f>第1週!J7</f>
        <v>什錦飯湯</v>
      </c>
      <c r="F6" s="146" t="str">
        <f>第1週!J23</f>
        <v>奶皇包</v>
      </c>
      <c r="G6" s="163">
        <f>第1週!K18</f>
        <v>0</v>
      </c>
      <c r="H6" s="146">
        <f>第1週!J28</f>
        <v>0</v>
      </c>
      <c r="I6" s="146">
        <f>第1週!J28</f>
        <v>0</v>
      </c>
      <c r="J6" s="146" t="str">
        <f>第1週!K33</f>
        <v>水果</v>
      </c>
    </row>
    <row r="7" spans="1:10">
      <c r="A7" s="419"/>
      <c r="B7" s="148">
        <v>44686</v>
      </c>
      <c r="C7" s="147" t="s">
        <v>244</v>
      </c>
      <c r="D7" s="146" t="str">
        <f>第1週!N5</f>
        <v>糙米飯</v>
      </c>
      <c r="E7" s="146" t="str">
        <f>第1週!N7</f>
        <v>蒜泥白肉</v>
      </c>
      <c r="F7" s="146" t="str">
        <f>第1週!N13</f>
        <v>玉米炒蛋</v>
      </c>
      <c r="G7" s="146" t="str">
        <f>第1週!N18</f>
        <v>時蔬青菜</v>
      </c>
      <c r="H7" s="146">
        <f>第1週!N23</f>
        <v>0</v>
      </c>
      <c r="I7" s="146" t="str">
        <f>第1週!N28</f>
        <v>冬瓜排骨湯</v>
      </c>
      <c r="J7" s="146">
        <f>第1週!O33</f>
        <v>0</v>
      </c>
    </row>
    <row r="8" spans="1:10">
      <c r="A8" s="420"/>
      <c r="B8" s="148">
        <v>44687</v>
      </c>
      <c r="C8" s="147" t="s">
        <v>245</v>
      </c>
      <c r="D8" s="146" t="str">
        <f>第1週!R5</f>
        <v>白米飯</v>
      </c>
      <c r="E8" s="146" t="str">
        <f>第1週!R7</f>
        <v>三杯雞</v>
      </c>
      <c r="F8" s="161" t="str">
        <f>第1週!R13</f>
        <v>肉絲高麗菜</v>
      </c>
      <c r="G8" s="146" t="str">
        <f>第1週!R18</f>
        <v>時蔬青菜</v>
      </c>
      <c r="H8" s="146">
        <f>第1週!R23</f>
        <v>0</v>
      </c>
      <c r="I8" s="146" t="str">
        <f>第1週!R28</f>
        <v>綠豆薏仁湯</v>
      </c>
      <c r="J8" s="146">
        <f>第1週!S33</f>
        <v>0</v>
      </c>
    </row>
    <row r="9" spans="1:10">
      <c r="A9" s="418" t="s">
        <v>247</v>
      </c>
      <c r="B9" s="148">
        <v>44627</v>
      </c>
      <c r="C9" s="147" t="s">
        <v>230</v>
      </c>
      <c r="D9" s="146" t="str">
        <f>'第2週 '!B5</f>
        <v>白米飯</v>
      </c>
      <c r="E9" s="146" t="str">
        <f>'第2週 '!B7</f>
        <v>紅燒排骨</v>
      </c>
      <c r="F9" s="146" t="str">
        <f>'第2週 '!B12</f>
        <v>香菇蒸蛋</v>
      </c>
      <c r="G9" s="146" t="str">
        <f>'第2週 '!B17</f>
        <v>時蔬青菜</v>
      </c>
      <c r="H9" s="146">
        <f>'第2週 '!B22</f>
        <v>0</v>
      </c>
      <c r="I9" s="146" t="str">
        <f>'第2週 '!B27</f>
        <v>香菇蘿蔔湯</v>
      </c>
      <c r="J9" s="146">
        <f>'第2週 '!C33</f>
        <v>0</v>
      </c>
    </row>
    <row r="10" spans="1:10">
      <c r="A10" s="419"/>
      <c r="B10" s="148">
        <v>44628</v>
      </c>
      <c r="C10" s="147" t="s">
        <v>243</v>
      </c>
      <c r="D10" s="146" t="str">
        <f>'第2週 '!F5</f>
        <v>糙米飯</v>
      </c>
      <c r="E10" s="146" t="str">
        <f>'第2週 '!F7</f>
        <v>糖醋魚丁</v>
      </c>
      <c r="F10" s="146" t="str">
        <f>'第2週 '!F12</f>
        <v>海結麵輪</v>
      </c>
      <c r="G10" s="146" t="str">
        <f>'第2週 '!F17</f>
        <v>時蔬青菜</v>
      </c>
      <c r="H10" s="146">
        <f>'第2週 '!F22</f>
        <v>0</v>
      </c>
      <c r="I10" s="146" t="str">
        <f>'第2週 '!F27</f>
        <v>筍絲大骨湯</v>
      </c>
      <c r="J10" s="146">
        <f>'第2週 '!G33</f>
        <v>0</v>
      </c>
    </row>
    <row r="11" spans="1:10">
      <c r="A11" s="419"/>
      <c r="B11" s="148">
        <v>44629</v>
      </c>
      <c r="C11" s="147" t="s">
        <v>231</v>
      </c>
      <c r="D11" s="146" t="str">
        <f>'第2週 '!J5</f>
        <v>米粄條</v>
      </c>
      <c r="E11" s="146" t="str">
        <f>'第2週 '!J7</f>
        <v>炒粄條</v>
      </c>
      <c r="F11" s="146" t="str">
        <f>'第2週 '!J12</f>
        <v>滷魷魚丸</v>
      </c>
      <c r="G11" s="163">
        <f>'第2週 '!K17</f>
        <v>0</v>
      </c>
      <c r="H11" s="146">
        <f>'第2週 '!J22</f>
        <v>0</v>
      </c>
      <c r="I11" s="146" t="str">
        <f>'第2週 '!J27</f>
        <v>柴魚味噌豆腐湯</v>
      </c>
      <c r="J11" s="146" t="str">
        <f>'第2週 '!K33</f>
        <v>水果</v>
      </c>
    </row>
    <row r="12" spans="1:10">
      <c r="A12" s="419"/>
      <c r="B12" s="148">
        <v>44630</v>
      </c>
      <c r="C12" s="147" t="s">
        <v>244</v>
      </c>
      <c r="D12" s="146" t="str">
        <f>'第2週 '!N5</f>
        <v>糙米飯</v>
      </c>
      <c r="E12" s="146" t="str">
        <f>'第2週 '!N7</f>
        <v>黑胡椒肉絲</v>
      </c>
      <c r="F12" s="146" t="str">
        <f>'第2週 '!N12</f>
        <v>麻婆豆腐</v>
      </c>
      <c r="G12" s="146" t="str">
        <f>'第2週 '!N17</f>
        <v>時蔬青菜</v>
      </c>
      <c r="H12" s="162">
        <f>'第2週 '!N22</f>
        <v>0</v>
      </c>
      <c r="I12" s="146" t="str">
        <f>'第2週 '!N27</f>
        <v>酸辣湯</v>
      </c>
      <c r="J12" s="146">
        <f>'第2週 '!O33</f>
        <v>0</v>
      </c>
    </row>
    <row r="13" spans="1:10">
      <c r="A13" s="420"/>
      <c r="B13" s="148">
        <v>44631</v>
      </c>
      <c r="C13" s="147" t="s">
        <v>245</v>
      </c>
      <c r="D13" s="146" t="str">
        <f>'第2週 '!R5</f>
        <v>白米飯</v>
      </c>
      <c r="E13" s="146" t="str">
        <f>'第2週 '!R7</f>
        <v>筍乾扣肉</v>
      </c>
      <c r="F13" s="146">
        <f>'第2週 '!R12:R16</f>
        <v>0</v>
      </c>
      <c r="G13" s="146" t="str">
        <f>'第2週 '!R17</f>
        <v>時蔬青菜</v>
      </c>
      <c r="H13" s="146">
        <f>'第2週 '!R22</f>
        <v>0</v>
      </c>
      <c r="I13" s="146" t="str">
        <f>'第2週 '!R27</f>
        <v>紫菜蛋花湯</v>
      </c>
      <c r="J13" s="146">
        <f>'第2週 '!O33</f>
        <v>0</v>
      </c>
    </row>
    <row r="14" spans="1:10">
      <c r="A14" s="418" t="s">
        <v>248</v>
      </c>
      <c r="B14" s="148">
        <v>44634</v>
      </c>
      <c r="C14" s="147" t="s">
        <v>230</v>
      </c>
      <c r="D14" s="146" t="str">
        <f>'第3週 '!B5</f>
        <v>白米飯</v>
      </c>
      <c r="E14" s="146" t="str">
        <f>'第3週 '!B7</f>
        <v>麻油豬肉片</v>
      </c>
      <c r="F14" s="146">
        <f>'第3週 '!B12:B16</f>
        <v>0</v>
      </c>
      <c r="G14" s="146" t="str">
        <f>'第3週 '!B17</f>
        <v>時蔬青菜</v>
      </c>
      <c r="H14" s="146">
        <f>'第3週 '!B22</f>
        <v>0</v>
      </c>
      <c r="I14" s="146" t="str">
        <f>'第3週 '!B27</f>
        <v>味噌豆腐湯</v>
      </c>
      <c r="J14" s="146">
        <f>'第3週 '!C32</f>
        <v>0</v>
      </c>
    </row>
    <row r="15" spans="1:10">
      <c r="A15" s="419"/>
      <c r="B15" s="148">
        <v>44635</v>
      </c>
      <c r="C15" s="147" t="s">
        <v>243</v>
      </c>
      <c r="D15" s="146" t="str">
        <f>'第3週 '!F5</f>
        <v>糙米飯</v>
      </c>
      <c r="E15" s="146" t="str">
        <f>'第3週 '!F7</f>
        <v>枸杞燉雞</v>
      </c>
      <c r="F15" s="146" t="str">
        <f>'第3週 '!F12</f>
        <v>金針菇炒蛋</v>
      </c>
      <c r="G15" s="146" t="str">
        <f>'第3週 '!F17</f>
        <v>時蔬青菜</v>
      </c>
      <c r="H15" s="146">
        <f>'第3週 '!F22</f>
        <v>0</v>
      </c>
      <c r="I15" s="146" t="str">
        <f>'第3週 '!F27</f>
        <v>南瓜濃湯</v>
      </c>
      <c r="J15" s="146">
        <f>'第3週 '!G32</f>
        <v>0</v>
      </c>
    </row>
    <row r="16" spans="1:10">
      <c r="A16" s="419"/>
      <c r="B16" s="148">
        <v>44636</v>
      </c>
      <c r="C16" s="147" t="s">
        <v>231</v>
      </c>
      <c r="D16" s="146" t="str">
        <f>'第3週 '!J5</f>
        <v>米食</v>
      </c>
      <c r="E16" s="146" t="str">
        <f>'第3週 '!J7</f>
        <v>廣東瘦肉粥</v>
      </c>
      <c r="F16" s="161" t="str">
        <f>'第3週 '!J12</f>
        <v>芋頭包</v>
      </c>
      <c r="G16" s="146" t="str">
        <f>'第3週 '!J17</f>
        <v>時蔬青菜</v>
      </c>
      <c r="H16" s="162">
        <f>'第3週 '!J21</f>
        <v>0</v>
      </c>
      <c r="I16" s="146">
        <f>'第3週 '!J27</f>
        <v>0</v>
      </c>
      <c r="J16" s="146" t="str">
        <f>'第3週 '!K32</f>
        <v>水果</v>
      </c>
    </row>
    <row r="17" spans="1:10">
      <c r="A17" s="419"/>
      <c r="B17" s="148">
        <v>44637</v>
      </c>
      <c r="C17" s="147" t="s">
        <v>244</v>
      </c>
      <c r="D17" s="163" t="str">
        <f>'第3週 '!N5</f>
        <v>糙米飯</v>
      </c>
      <c r="E17" s="163" t="str">
        <f>'第3週 '!N7</f>
        <v>蒜香豬腳</v>
      </c>
      <c r="F17" s="163" t="str">
        <f>'第3週 '!N12</f>
        <v>炒雙花</v>
      </c>
      <c r="G17" s="163" t="str">
        <f>'第3週 '!N17</f>
        <v>時蔬青菜</v>
      </c>
      <c r="H17" s="165">
        <f>'第3週 '!N2</f>
        <v>0</v>
      </c>
      <c r="I17" s="163" t="str">
        <f>'第3週 '!N27</f>
        <v>筍絲香菇湯</v>
      </c>
      <c r="J17" s="163">
        <f>'第3週 '!O33</f>
        <v>0</v>
      </c>
    </row>
    <row r="18" spans="1:10">
      <c r="A18" s="420"/>
      <c r="B18" s="148">
        <v>44638</v>
      </c>
      <c r="C18" s="147" t="s">
        <v>245</v>
      </c>
      <c r="D18" s="163" t="str">
        <f>'第3週 '!R5</f>
        <v>白米飯</v>
      </c>
      <c r="E18" s="163" t="str">
        <f>'第3週 '!R7</f>
        <v>滷雞腿</v>
      </c>
      <c r="F18" s="163" t="str">
        <f>'第3週 '!R12</f>
        <v>絲瓜炒蛋</v>
      </c>
      <c r="G18" s="163" t="str">
        <f>'第3週 '!R17</f>
        <v>時蔬青菜</v>
      </c>
      <c r="H18" s="165">
        <f>'第3週 '!R22</f>
        <v>0</v>
      </c>
      <c r="I18" s="163" t="str">
        <f>'第3週 '!R27</f>
        <v>綠豆湯</v>
      </c>
      <c r="J18" s="165">
        <f>'第3週 '!S32</f>
        <v>0</v>
      </c>
    </row>
    <row r="19" spans="1:10">
      <c r="A19" s="418" t="s">
        <v>249</v>
      </c>
      <c r="B19" s="148">
        <v>44639</v>
      </c>
      <c r="C19" s="147" t="s">
        <v>315</v>
      </c>
      <c r="D19" s="163" t="e">
        <f>#REF!</f>
        <v>#REF!</v>
      </c>
      <c r="E19" s="163" t="e">
        <f>#REF!</f>
        <v>#REF!</v>
      </c>
      <c r="F19" s="163" t="e">
        <f>#REF!</f>
        <v>#REF!</v>
      </c>
      <c r="G19" s="163" t="e">
        <f>#REF!</f>
        <v>#REF!</v>
      </c>
      <c r="H19" s="165">
        <f>第4週!B24</f>
        <v>0</v>
      </c>
      <c r="I19" s="163" t="e">
        <f>#REF!</f>
        <v>#REF!</v>
      </c>
      <c r="J19" s="165">
        <f>第4週!C31</f>
        <v>0</v>
      </c>
    </row>
    <row r="20" spans="1:10">
      <c r="A20" s="419"/>
      <c r="B20" s="148">
        <v>44642</v>
      </c>
      <c r="C20" s="147" t="s">
        <v>243</v>
      </c>
      <c r="D20" s="163" t="str">
        <f>第4週!F5</f>
        <v>糙米飯</v>
      </c>
      <c r="E20" s="163" t="str">
        <f>第4週!F7</f>
        <v>蒜頭雞</v>
      </c>
      <c r="F20" s="163" t="str">
        <f>第4週!F14</f>
        <v>蔥爆銀芽肉柳</v>
      </c>
      <c r="G20" s="163" t="str">
        <f>第4週!F19</f>
        <v>時蔬青菜</v>
      </c>
      <c r="H20" s="165">
        <f>第4週!F24</f>
        <v>0</v>
      </c>
      <c r="I20" s="163" t="str">
        <f>第4週!F26</f>
        <v>玉米大骨湯</v>
      </c>
      <c r="J20" s="165">
        <f>第4週!G31</f>
        <v>0</v>
      </c>
    </row>
    <row r="21" spans="1:10">
      <c r="A21" s="419"/>
      <c r="B21" s="148">
        <v>44643</v>
      </c>
      <c r="C21" s="147" t="s">
        <v>231</v>
      </c>
      <c r="D21" s="163" t="str">
        <f>第4週!J5</f>
        <v>米食</v>
      </c>
      <c r="E21" s="163" t="str">
        <f>第4週!J7</f>
        <v>鮮蔬雞柳飯</v>
      </c>
      <c r="F21" s="166" t="e">
        <f>第4週!#REF!</f>
        <v>#REF!</v>
      </c>
      <c r="G21" s="163">
        <f>第4週!K19</f>
        <v>0</v>
      </c>
      <c r="H21" s="165">
        <f>第4週!J24</f>
        <v>0</v>
      </c>
      <c r="I21" s="163" t="str">
        <f>第4週!J26</f>
        <v>玉米濃湯</v>
      </c>
      <c r="J21" s="163" t="str">
        <f>第4週!K31</f>
        <v>水果</v>
      </c>
    </row>
    <row r="22" spans="1:10">
      <c r="A22" s="419"/>
      <c r="B22" s="148">
        <v>44644</v>
      </c>
      <c r="C22" s="147" t="s">
        <v>244</v>
      </c>
      <c r="D22" s="163" t="str">
        <f>第4週!N5</f>
        <v>糙米飯</v>
      </c>
      <c r="E22" s="163" t="str">
        <f>第4週!N7</f>
        <v>肉骨茶燒雞</v>
      </c>
      <c r="F22" s="163" t="str">
        <f>第4週!N14</f>
        <v>豆皮白菜</v>
      </c>
      <c r="G22" s="163" t="str">
        <f>第4週!N19</f>
        <v>時蔬青菜</v>
      </c>
      <c r="H22" s="165">
        <f>第4週!N24</f>
        <v>0</v>
      </c>
      <c r="I22" s="163" t="str">
        <f>第4週!N26</f>
        <v>四神湯</v>
      </c>
      <c r="J22" s="165">
        <f>第4週!O31</f>
        <v>0</v>
      </c>
    </row>
    <row r="23" spans="1:10">
      <c r="A23" s="420"/>
      <c r="B23" s="148">
        <v>44645</v>
      </c>
      <c r="C23" s="147" t="s">
        <v>245</v>
      </c>
      <c r="D23" s="163" t="str">
        <f>第4週!R5</f>
        <v>白米飯</v>
      </c>
      <c r="E23" s="163" t="str">
        <f>第4週!R7</f>
        <v>紅燒魚丁</v>
      </c>
      <c r="F23" s="163" t="str">
        <f>第4週!R14</f>
        <v>三色豆炒蛋</v>
      </c>
      <c r="G23" s="163" t="str">
        <f>第4週!R19</f>
        <v>時蔬青菜</v>
      </c>
      <c r="H23" s="165">
        <f>第5週!R22</f>
        <v>0</v>
      </c>
      <c r="I23" s="163" t="str">
        <f>第4週!R26</f>
        <v>白蘿蔔魚丸湯</v>
      </c>
      <c r="J23" s="165">
        <f>第4週!S31</f>
        <v>0</v>
      </c>
    </row>
    <row r="24" spans="1:10">
      <c r="A24" s="418" t="s">
        <v>250</v>
      </c>
      <c r="B24" s="148">
        <v>44648</v>
      </c>
      <c r="C24" s="147" t="s">
        <v>230</v>
      </c>
      <c r="D24" s="163" t="str">
        <f>第5週!B5</f>
        <v>白米飯</v>
      </c>
      <c r="E24" s="163" t="str">
        <f>第5週!B7</f>
        <v>梅干香菇肉燥</v>
      </c>
      <c r="F24" s="163" t="str">
        <f>第5週!B12</f>
        <v>燴大黃瓜</v>
      </c>
      <c r="G24" s="163" t="str">
        <f>第5週!B17</f>
        <v>時蔬青菜</v>
      </c>
      <c r="H24" s="165">
        <f>第5週!B22</f>
        <v>0</v>
      </c>
      <c r="I24" s="163" t="str">
        <f>第5週!B27</f>
        <v>筍絲香菇湯</v>
      </c>
      <c r="J24" s="165">
        <f>第5週!C32</f>
        <v>0</v>
      </c>
    </row>
    <row r="25" spans="1:10">
      <c r="A25" s="419"/>
      <c r="B25" s="148">
        <v>44649</v>
      </c>
      <c r="C25" s="147" t="s">
        <v>243</v>
      </c>
      <c r="D25" s="163" t="str">
        <f>第5週!F5</f>
        <v>糙米飯</v>
      </c>
      <c r="E25" s="163" t="str">
        <f>第5週!F7</f>
        <v>蜜汁雞丁</v>
      </c>
      <c r="F25" s="163" t="str">
        <f>第5週!F12</f>
        <v>彩椒杏鮑菇</v>
      </c>
      <c r="G25" s="163" t="str">
        <f>第5週!F17</f>
        <v>時蔬青菜</v>
      </c>
      <c r="H25" s="165">
        <f>第5週!F22</f>
        <v>0</v>
      </c>
      <c r="I25" s="163" t="str">
        <f>第5週!F27</f>
        <v>白菜魚丸湯</v>
      </c>
      <c r="J25" s="165">
        <f>第5週!G32</f>
        <v>0</v>
      </c>
    </row>
    <row r="26" spans="1:10">
      <c r="A26" s="419"/>
      <c r="B26" s="148">
        <v>44650</v>
      </c>
      <c r="C26" s="147" t="s">
        <v>231</v>
      </c>
      <c r="D26" s="163" t="str">
        <f>第5週!J5</f>
        <v>米食</v>
      </c>
      <c r="E26" s="163" t="str">
        <f>第5週!J7</f>
        <v>油飯</v>
      </c>
      <c r="F26" s="166" t="str">
        <f>第5週!J12</f>
        <v>黑糖饅頭</v>
      </c>
      <c r="G26" s="163" t="str">
        <f>第5週!K17</f>
        <v>蔬菜</v>
      </c>
      <c r="H26" s="165">
        <f>第5週!J22</f>
        <v>0</v>
      </c>
      <c r="I26" s="163" t="str">
        <f>第5週!J27</f>
        <v>味噌湯</v>
      </c>
      <c r="J26" s="163" t="str">
        <f>第5週!K32</f>
        <v>水果</v>
      </c>
    </row>
    <row r="27" spans="1:10">
      <c r="A27" s="419"/>
      <c r="B27" s="148">
        <v>44651</v>
      </c>
      <c r="C27" s="147" t="s">
        <v>244</v>
      </c>
      <c r="D27" s="163">
        <f>第5週!N5</f>
        <v>0</v>
      </c>
      <c r="E27" s="163">
        <f>第5週!N7</f>
        <v>0</v>
      </c>
      <c r="F27" s="163">
        <f>第5週!N12</f>
        <v>0</v>
      </c>
      <c r="G27" s="163" t="str">
        <f>第5週!N17</f>
        <v>時蔬青菜</v>
      </c>
      <c r="H27" s="165">
        <f>第5週!N22</f>
        <v>0</v>
      </c>
      <c r="I27" s="163">
        <f>第5週!N27</f>
        <v>0</v>
      </c>
      <c r="J27" s="165">
        <f>第5週!O32</f>
        <v>0</v>
      </c>
    </row>
    <row r="28" spans="1:10">
      <c r="A28" s="420"/>
      <c r="B28" s="147"/>
      <c r="C28" s="147" t="s">
        <v>245</v>
      </c>
      <c r="D28" s="163"/>
      <c r="E28" s="163"/>
      <c r="F28" s="163"/>
      <c r="G28" s="163"/>
      <c r="H28" s="165"/>
      <c r="I28" s="163"/>
      <c r="J28" s="165"/>
    </row>
    <row r="29" spans="1:10">
      <c r="D29" s="164"/>
      <c r="E29" s="164"/>
      <c r="F29" s="164"/>
      <c r="G29" s="164"/>
      <c r="H29" s="164"/>
      <c r="I29" s="164"/>
      <c r="J29" s="164"/>
    </row>
    <row r="30" spans="1:10">
      <c r="D30" s="164"/>
      <c r="E30" s="164"/>
      <c r="F30" s="164"/>
      <c r="G30" s="164"/>
      <c r="H30" s="164"/>
      <c r="I30" s="164"/>
      <c r="J30" s="164"/>
    </row>
  </sheetData>
  <mergeCells count="5">
    <mergeCell ref="A3:A8"/>
    <mergeCell ref="A9:A13"/>
    <mergeCell ref="A14:A18"/>
    <mergeCell ref="A19:A23"/>
    <mergeCell ref="A24:A28"/>
  </mergeCells>
  <phoneticPr fontId="1" type="noConversion"/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7"/>
  <sheetData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7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第1週</vt:lpstr>
      <vt:lpstr>第2週 </vt:lpstr>
      <vt:lpstr>第3週 </vt:lpstr>
      <vt:lpstr>第4週</vt:lpstr>
      <vt:lpstr>第5週</vt:lpstr>
      <vt:lpstr>工作表1</vt:lpstr>
      <vt:lpstr>工作表2</vt:lpstr>
      <vt:lpstr>Sheet1</vt:lpstr>
      <vt:lpstr>Sheet2</vt:lpstr>
      <vt:lpstr>Sheet3</vt:lpstr>
    </vt:vector>
  </TitlesOfParts>
  <Company>e-kitchen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jeany</dc:creator>
  <cp:lastModifiedBy>KH-ASUS-2017-06-09</cp:lastModifiedBy>
  <cp:lastPrinted>2022-09-04T23:15:13Z</cp:lastPrinted>
  <dcterms:created xsi:type="dcterms:W3CDTF">2005-05-16T01:42:21Z</dcterms:created>
  <dcterms:modified xsi:type="dcterms:W3CDTF">2022-10-25T14:05:39Z</dcterms:modified>
</cp:coreProperties>
</file>