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午餐資料夾\午餐秘書資料夾\送審菜單及審查意見表\111學年送審菜單及審查意見表\"/>
    </mc:Choice>
  </mc:AlternateContent>
  <bookViews>
    <workbookView xWindow="0" yWindow="0" windowWidth="23040" windowHeight="8484" activeTab="4"/>
  </bookViews>
  <sheets>
    <sheet name="第1週" sheetId="1" r:id="rId1"/>
    <sheet name="第2週 " sheetId="8" r:id="rId2"/>
    <sheet name="第3週 " sheetId="9" r:id="rId3"/>
    <sheet name="第4週" sheetId="10" r:id="rId4"/>
    <sheet name="第5週" sheetId="14" r:id="rId5"/>
    <sheet name="工作表1" sheetId="7" r:id="rId6"/>
    <sheet name="工作表2" sheetId="12" state="hidden" r:id="rId7"/>
    <sheet name="Sheet1" sheetId="4" state="hidden" r:id="rId8"/>
    <sheet name="Sheet2" sheetId="5" state="hidden" r:id="rId9"/>
    <sheet name="Sheet3" sheetId="6" state="hidden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4" l="1"/>
  <c r="E41" i="14"/>
  <c r="U40" i="14"/>
  <c r="Q40" i="14"/>
  <c r="M40" i="14"/>
  <c r="I40" i="14"/>
  <c r="E40" i="14"/>
  <c r="M38" i="14"/>
  <c r="U37" i="14"/>
  <c r="Q37" i="14"/>
  <c r="M37" i="14"/>
  <c r="I37" i="14"/>
  <c r="E37" i="14"/>
  <c r="U36" i="14"/>
  <c r="U41" i="14" s="1"/>
  <c r="Q36" i="14"/>
  <c r="M36" i="14"/>
  <c r="M41" i="14" s="1"/>
  <c r="I36" i="14"/>
  <c r="I41" i="14" s="1"/>
  <c r="E36" i="14"/>
  <c r="U35" i="14"/>
  <c r="Q35" i="14"/>
  <c r="M35" i="14"/>
  <c r="I35" i="14"/>
  <c r="E35" i="14"/>
  <c r="L31" i="14"/>
  <c r="T30" i="14"/>
  <c r="L30" i="14"/>
  <c r="H30" i="14"/>
  <c r="D30" i="14"/>
  <c r="T29" i="14"/>
  <c r="P29" i="14"/>
  <c r="L29" i="14"/>
  <c r="H29" i="14"/>
  <c r="D29" i="14"/>
  <c r="T28" i="14"/>
  <c r="P28" i="14"/>
  <c r="L28" i="14"/>
  <c r="H28" i="14"/>
  <c r="D28" i="14"/>
  <c r="T27" i="14"/>
  <c r="P27" i="14"/>
  <c r="L27" i="14"/>
  <c r="H27" i="14"/>
  <c r="D27" i="14"/>
  <c r="T17" i="14"/>
  <c r="P17" i="14"/>
  <c r="L17" i="14"/>
  <c r="H17" i="14"/>
  <c r="D17" i="14"/>
  <c r="P16" i="14"/>
  <c r="D16" i="14"/>
  <c r="T15" i="14"/>
  <c r="P15" i="14"/>
  <c r="H15" i="14"/>
  <c r="D15" i="14"/>
  <c r="T14" i="14"/>
  <c r="P14" i="14"/>
  <c r="H14" i="14"/>
  <c r="D14" i="14"/>
  <c r="T13" i="14"/>
  <c r="P13" i="14"/>
  <c r="H13" i="14"/>
  <c r="D13" i="14"/>
  <c r="T12" i="14"/>
  <c r="P12" i="14"/>
  <c r="L12" i="14"/>
  <c r="K12" i="14"/>
  <c r="H12" i="14"/>
  <c r="D12" i="14"/>
  <c r="L11" i="14"/>
  <c r="D11" i="14"/>
  <c r="T10" i="14"/>
  <c r="P10" i="14"/>
  <c r="L10" i="14"/>
  <c r="D10" i="14"/>
  <c r="T9" i="14"/>
  <c r="P9" i="14"/>
  <c r="L9" i="14"/>
  <c r="H9" i="14"/>
  <c r="D9" i="14"/>
  <c r="T8" i="14"/>
  <c r="P8" i="14"/>
  <c r="L8" i="14"/>
  <c r="H8" i="14"/>
  <c r="D8" i="14"/>
  <c r="T7" i="14"/>
  <c r="P7" i="14"/>
  <c r="L7" i="14"/>
  <c r="H7" i="14"/>
  <c r="D7" i="14"/>
  <c r="T6" i="14"/>
  <c r="P6" i="14"/>
  <c r="H6" i="14"/>
  <c r="T5" i="14"/>
  <c r="P5" i="14"/>
  <c r="L5" i="14"/>
  <c r="H5" i="14"/>
  <c r="D5" i="14"/>
  <c r="R3" i="14"/>
  <c r="N3" i="14"/>
  <c r="J3" i="14"/>
  <c r="F3" i="14"/>
  <c r="B3" i="14"/>
  <c r="S2" i="14"/>
  <c r="P2" i="14"/>
  <c r="L2" i="14"/>
  <c r="A2" i="14"/>
  <c r="L1" i="14"/>
  <c r="A1" i="14"/>
  <c r="T15" i="9" l="1"/>
  <c r="T14" i="9"/>
  <c r="T13" i="9"/>
  <c r="T12" i="9"/>
  <c r="P13" i="8"/>
  <c r="P12" i="8"/>
  <c r="H28" i="8"/>
  <c r="H29" i="8"/>
  <c r="H30" i="8"/>
  <c r="H31" i="8"/>
  <c r="H32" i="8"/>
  <c r="H27" i="8"/>
  <c r="D13" i="8"/>
  <c r="D14" i="8"/>
  <c r="D12" i="8"/>
  <c r="P7" i="8"/>
  <c r="P8" i="8"/>
  <c r="P9" i="8"/>
  <c r="P10" i="8"/>
  <c r="P11" i="8"/>
  <c r="T8" i="9"/>
  <c r="T9" i="9"/>
  <c r="T10" i="9"/>
  <c r="T7" i="9"/>
  <c r="X15" i="10"/>
  <c r="X16" i="10"/>
  <c r="X17" i="10"/>
  <c r="X14" i="10"/>
  <c r="L19" i="10"/>
  <c r="L10" i="8"/>
  <c r="L17" i="8"/>
  <c r="L15" i="1"/>
  <c r="L14" i="1"/>
  <c r="L18" i="1"/>
  <c r="T17" i="9"/>
  <c r="T27" i="9"/>
  <c r="T28" i="9"/>
  <c r="T5" i="9"/>
  <c r="P6" i="8"/>
  <c r="P5" i="8"/>
  <c r="X3" i="10"/>
  <c r="V3" i="10"/>
  <c r="X19" i="10"/>
  <c r="Y42" i="10"/>
  <c r="Y39" i="10"/>
  <c r="Y38" i="10"/>
  <c r="Y37" i="10"/>
  <c r="X32" i="10"/>
  <c r="X31" i="10"/>
  <c r="X30" i="10"/>
  <c r="X29" i="10"/>
  <c r="X9" i="10"/>
  <c r="X8" i="10"/>
  <c r="X7" i="10"/>
  <c r="X6" i="10"/>
  <c r="X5" i="10"/>
  <c r="Y43" i="10"/>
  <c r="T13" i="8"/>
  <c r="T14" i="8"/>
  <c r="T15" i="8"/>
  <c r="T12" i="8"/>
  <c r="T27" i="8"/>
  <c r="P35" i="10"/>
  <c r="H18" i="10"/>
  <c r="D32" i="10"/>
  <c r="T30" i="10"/>
  <c r="T29" i="10"/>
  <c r="T19" i="10"/>
  <c r="T16" i="10"/>
  <c r="T15" i="10"/>
  <c r="T14" i="10"/>
  <c r="T10" i="10"/>
  <c r="T9" i="10"/>
  <c r="T8" i="10"/>
  <c r="T7" i="10"/>
  <c r="T5" i="10"/>
  <c r="P32" i="10"/>
  <c r="P31" i="10"/>
  <c r="P30" i="10"/>
  <c r="P29" i="10"/>
  <c r="P19" i="10"/>
  <c r="P18" i="10"/>
  <c r="P17" i="10"/>
  <c r="P16" i="10"/>
  <c r="P15" i="10"/>
  <c r="P14" i="10"/>
  <c r="P10" i="10"/>
  <c r="P9" i="10"/>
  <c r="P8" i="10"/>
  <c r="P7" i="10"/>
  <c r="P6" i="10"/>
  <c r="P5" i="10"/>
  <c r="L32" i="10"/>
  <c r="L31" i="10"/>
  <c r="L30" i="10"/>
  <c r="L29" i="10"/>
  <c r="L14" i="10"/>
  <c r="L10" i="10"/>
  <c r="L9" i="10"/>
  <c r="L8" i="10"/>
  <c r="L7" i="10"/>
  <c r="L5" i="10"/>
  <c r="H32" i="10"/>
  <c r="H31" i="10"/>
  <c r="H30" i="10"/>
  <c r="H29" i="10"/>
  <c r="H19" i="10"/>
  <c r="H17" i="10"/>
  <c r="H16" i="10"/>
  <c r="H15" i="10"/>
  <c r="H14" i="10"/>
  <c r="H10" i="10"/>
  <c r="H9" i="10"/>
  <c r="H8" i="10"/>
  <c r="H7" i="10"/>
  <c r="H6" i="10"/>
  <c r="H5" i="10"/>
  <c r="D7" i="10"/>
  <c r="D8" i="10"/>
  <c r="D9" i="10"/>
  <c r="D10" i="10"/>
  <c r="D11" i="10"/>
  <c r="D12" i="10"/>
  <c r="D14" i="10"/>
  <c r="D15" i="10"/>
  <c r="D16" i="10"/>
  <c r="D17" i="10"/>
  <c r="D18" i="10"/>
  <c r="D19" i="10"/>
  <c r="D29" i="10"/>
  <c r="D30" i="10"/>
  <c r="D31" i="10"/>
  <c r="D5" i="10"/>
  <c r="P28" i="9"/>
  <c r="P29" i="9"/>
  <c r="P30" i="9"/>
  <c r="P27" i="9"/>
  <c r="P13" i="9"/>
  <c r="P14" i="9"/>
  <c r="P15" i="9"/>
  <c r="P16" i="9"/>
  <c r="P17" i="9"/>
  <c r="P12" i="9"/>
  <c r="P6" i="9"/>
  <c r="P7" i="9"/>
  <c r="P8" i="9"/>
  <c r="P9" i="9"/>
  <c r="P10" i="9"/>
  <c r="P5" i="9"/>
  <c r="L17" i="9"/>
  <c r="L14" i="9"/>
  <c r="L13" i="9"/>
  <c r="L9" i="9"/>
  <c r="L10" i="9"/>
  <c r="L11" i="9"/>
  <c r="L12" i="9"/>
  <c r="L8" i="9"/>
  <c r="L7" i="9"/>
  <c r="L5" i="9"/>
  <c r="H29" i="9"/>
  <c r="H28" i="9"/>
  <c r="H27" i="9"/>
  <c r="H17" i="9"/>
  <c r="H14" i="9"/>
  <c r="H13" i="9"/>
  <c r="H12" i="9"/>
  <c r="H10" i="9"/>
  <c r="H9" i="9"/>
  <c r="H8" i="9"/>
  <c r="H7" i="9"/>
  <c r="H6" i="9"/>
  <c r="H5" i="9"/>
  <c r="D7" i="9"/>
  <c r="D8" i="9"/>
  <c r="D9" i="9"/>
  <c r="D12" i="9"/>
  <c r="D13" i="9"/>
  <c r="D14" i="9"/>
  <c r="D15" i="9"/>
  <c r="D16" i="9"/>
  <c r="D17" i="9"/>
  <c r="D27" i="9"/>
  <c r="D28" i="9"/>
  <c r="D29" i="9"/>
  <c r="D5" i="9"/>
  <c r="T17" i="8"/>
  <c r="T9" i="8"/>
  <c r="T8" i="8"/>
  <c r="T7" i="8"/>
  <c r="T5" i="8"/>
  <c r="P17" i="8"/>
  <c r="L12" i="8"/>
  <c r="L9" i="8"/>
  <c r="L8" i="8"/>
  <c r="L7" i="8"/>
  <c r="L5" i="8"/>
  <c r="H17" i="8"/>
  <c r="H16" i="8"/>
  <c r="H15" i="8"/>
  <c r="H14" i="8"/>
  <c r="H13" i="8"/>
  <c r="H12" i="8"/>
  <c r="H10" i="8"/>
  <c r="H9" i="8"/>
  <c r="H8" i="8"/>
  <c r="H7" i="8"/>
  <c r="H6" i="8"/>
  <c r="H5" i="8"/>
  <c r="D17" i="8"/>
  <c r="D27" i="8"/>
  <c r="D28" i="8"/>
  <c r="D29" i="8"/>
  <c r="D8" i="8"/>
  <c r="D9" i="8"/>
  <c r="D10" i="8"/>
  <c r="D7" i="8"/>
  <c r="D5" i="8"/>
  <c r="T29" i="1"/>
  <c r="T28" i="1"/>
  <c r="T14" i="1"/>
  <c r="T15" i="1"/>
  <c r="T16" i="1"/>
  <c r="T18" i="1"/>
  <c r="T13" i="1"/>
  <c r="T8" i="1"/>
  <c r="T9" i="1"/>
  <c r="T10" i="1"/>
  <c r="T11" i="1"/>
  <c r="T7" i="1"/>
  <c r="T5" i="1"/>
  <c r="P29" i="1"/>
  <c r="P30" i="1"/>
  <c r="P28" i="1"/>
  <c r="P18" i="1"/>
  <c r="P14" i="1"/>
  <c r="P15" i="1"/>
  <c r="P13" i="1"/>
  <c r="P6" i="1"/>
  <c r="P7" i="1"/>
  <c r="P8" i="1"/>
  <c r="P9" i="1"/>
  <c r="P5" i="1"/>
  <c r="L23" i="1"/>
  <c r="L8" i="1"/>
  <c r="L9" i="1"/>
  <c r="L10" i="1"/>
  <c r="L11" i="1"/>
  <c r="L12" i="1"/>
  <c r="L13" i="1"/>
  <c r="L7" i="1"/>
  <c r="L5" i="1"/>
  <c r="L34" i="8"/>
  <c r="L33" i="10"/>
  <c r="K14" i="10"/>
  <c r="K14" i="9"/>
  <c r="U36" i="8"/>
  <c r="U37" i="8"/>
  <c r="U38" i="8"/>
  <c r="U41" i="8"/>
  <c r="U42" i="8"/>
  <c r="T29" i="8"/>
  <c r="T28" i="8"/>
  <c r="H30" i="9"/>
  <c r="P30" i="8"/>
  <c r="P29" i="8"/>
  <c r="P28" i="8"/>
  <c r="P27" i="8"/>
  <c r="L30" i="8"/>
  <c r="L29" i="8"/>
  <c r="L28" i="8"/>
  <c r="L27" i="8"/>
  <c r="K23" i="1"/>
  <c r="P31" i="8"/>
  <c r="P33" i="10"/>
  <c r="D3" i="12"/>
  <c r="E3" i="12"/>
  <c r="F3" i="12"/>
  <c r="G3" i="12"/>
  <c r="H3" i="12"/>
  <c r="I3" i="12"/>
  <c r="J3" i="12"/>
  <c r="D4" i="12"/>
  <c r="E4" i="12"/>
  <c r="F4" i="12"/>
  <c r="G4" i="12"/>
  <c r="H4" i="12"/>
  <c r="I4" i="12"/>
  <c r="J4" i="12"/>
  <c r="D5" i="12"/>
  <c r="E5" i="12"/>
  <c r="F5" i="12"/>
  <c r="G5" i="12"/>
  <c r="H5" i="12"/>
  <c r="I5" i="12"/>
  <c r="J5" i="12"/>
  <c r="D6" i="12"/>
  <c r="E6" i="12"/>
  <c r="F6" i="12"/>
  <c r="G6" i="12"/>
  <c r="H6" i="12"/>
  <c r="I6" i="12"/>
  <c r="J6" i="12"/>
  <c r="D7" i="12"/>
  <c r="E7" i="12"/>
  <c r="F7" i="12"/>
  <c r="G7" i="12"/>
  <c r="H7" i="12"/>
  <c r="I7" i="12"/>
  <c r="J7" i="12"/>
  <c r="D8" i="12"/>
  <c r="E8" i="12"/>
  <c r="F8" i="12"/>
  <c r="G8" i="12"/>
  <c r="H8" i="12"/>
  <c r="I8" i="12"/>
  <c r="J8" i="12"/>
  <c r="D9" i="12"/>
  <c r="E9" i="12"/>
  <c r="F9" i="12"/>
  <c r="G9" i="12"/>
  <c r="H9" i="12"/>
  <c r="I9" i="12"/>
  <c r="J9" i="12"/>
  <c r="D10" i="12"/>
  <c r="E10" i="12"/>
  <c r="F10" i="12"/>
  <c r="G10" i="12"/>
  <c r="H10" i="12"/>
  <c r="I10" i="12"/>
  <c r="J10" i="12"/>
  <c r="D11" i="12"/>
  <c r="E11" i="12"/>
  <c r="F11" i="12"/>
  <c r="G11" i="12"/>
  <c r="H11" i="12"/>
  <c r="I11" i="12"/>
  <c r="J11" i="12"/>
  <c r="D12" i="12"/>
  <c r="E12" i="12"/>
  <c r="F12" i="12"/>
  <c r="G12" i="12"/>
  <c r="H12" i="12"/>
  <c r="I12" i="12"/>
  <c r="J12" i="12"/>
  <c r="D13" i="12"/>
  <c r="E13" i="12"/>
  <c r="F13" i="12"/>
  <c r="G13" i="12"/>
  <c r="H13" i="12"/>
  <c r="I13" i="12"/>
  <c r="J13" i="12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D16" i="12"/>
  <c r="E16" i="12"/>
  <c r="F16" i="12"/>
  <c r="G16" i="12"/>
  <c r="H16" i="12"/>
  <c r="I16" i="12"/>
  <c r="J16" i="12"/>
  <c r="D17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D19" i="12"/>
  <c r="E19" i="12"/>
  <c r="F19" i="12"/>
  <c r="G19" i="12"/>
  <c r="H19" i="12"/>
  <c r="I19" i="12"/>
  <c r="J19" i="12"/>
  <c r="D20" i="12"/>
  <c r="E20" i="12"/>
  <c r="F20" i="12"/>
  <c r="G20" i="12"/>
  <c r="H20" i="12"/>
  <c r="I20" i="12"/>
  <c r="J20" i="12"/>
  <c r="D21" i="12"/>
  <c r="E21" i="12"/>
  <c r="F21" i="12"/>
  <c r="G21" i="12"/>
  <c r="H21" i="12"/>
  <c r="I21" i="12"/>
  <c r="J21" i="12"/>
  <c r="D22" i="12"/>
  <c r="E22" i="12"/>
  <c r="F22" i="12"/>
  <c r="G22" i="12"/>
  <c r="H22" i="12"/>
  <c r="I22" i="12"/>
  <c r="J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D25" i="12"/>
  <c r="E25" i="12"/>
  <c r="F25" i="12"/>
  <c r="G25" i="12"/>
  <c r="H25" i="12"/>
  <c r="I25" i="12"/>
  <c r="J25" i="12"/>
  <c r="D26" i="12"/>
  <c r="E26" i="12"/>
  <c r="F26" i="12"/>
  <c r="G26" i="12"/>
  <c r="H26" i="12"/>
  <c r="I26" i="12"/>
  <c r="J26" i="12"/>
  <c r="D27" i="12"/>
  <c r="E27" i="12"/>
  <c r="F27" i="12"/>
  <c r="G27" i="12"/>
  <c r="H27" i="12"/>
  <c r="I27" i="12"/>
  <c r="J27" i="12"/>
  <c r="M38" i="9"/>
  <c r="M35" i="9"/>
  <c r="M36" i="9"/>
  <c r="M37" i="9"/>
  <c r="M40" i="9"/>
  <c r="M41" i="9"/>
  <c r="E42" i="10"/>
  <c r="E39" i="10"/>
  <c r="E38" i="10"/>
  <c r="E37" i="10"/>
  <c r="E43" i="10"/>
  <c r="Q39" i="9"/>
  <c r="M40" i="10"/>
  <c r="M39" i="8"/>
  <c r="M36" i="8"/>
  <c r="M37" i="8"/>
  <c r="M38" i="8"/>
  <c r="M41" i="8"/>
  <c r="M42" i="8"/>
  <c r="U42" i="10"/>
  <c r="U39" i="10"/>
  <c r="U38" i="10"/>
  <c r="U37" i="10"/>
  <c r="Q42" i="10"/>
  <c r="Q39" i="10"/>
  <c r="Q37" i="10"/>
  <c r="Q38" i="10"/>
  <c r="Q43" i="10"/>
  <c r="M37" i="10"/>
  <c r="M38" i="10"/>
  <c r="M39" i="10"/>
  <c r="M42" i="10"/>
  <c r="I42" i="10"/>
  <c r="I39" i="10"/>
  <c r="I38" i="10"/>
  <c r="I37" i="10"/>
  <c r="U40" i="9"/>
  <c r="U37" i="9"/>
  <c r="U36" i="9"/>
  <c r="U35" i="9"/>
  <c r="U41" i="9"/>
  <c r="Q40" i="9"/>
  <c r="Q37" i="9"/>
  <c r="Q36" i="9"/>
  <c r="Q35" i="9"/>
  <c r="Q41" i="9"/>
  <c r="I40" i="9"/>
  <c r="I37" i="9"/>
  <c r="I36" i="9"/>
  <c r="I35" i="9"/>
  <c r="I41" i="9"/>
  <c r="E40" i="9"/>
  <c r="E37" i="9"/>
  <c r="E36" i="9"/>
  <c r="E35" i="9"/>
  <c r="E41" i="9"/>
  <c r="Q41" i="8"/>
  <c r="Q38" i="8"/>
  <c r="Q37" i="8"/>
  <c r="Q36" i="8"/>
  <c r="Q42" i="8"/>
  <c r="I41" i="8"/>
  <c r="I38" i="8"/>
  <c r="I36" i="8"/>
  <c r="I37" i="8"/>
  <c r="I42" i="8"/>
  <c r="E41" i="8"/>
  <c r="E38" i="8"/>
  <c r="E37" i="8"/>
  <c r="E36" i="8"/>
  <c r="E42" i="8"/>
  <c r="M39" i="1"/>
  <c r="U41" i="1"/>
  <c r="U38" i="1"/>
  <c r="U37" i="1"/>
  <c r="U36" i="1"/>
  <c r="U42" i="1"/>
  <c r="Q41" i="1"/>
  <c r="Q38" i="1"/>
  <c r="Q37" i="1"/>
  <c r="Q36" i="1"/>
  <c r="Q42" i="1"/>
  <c r="M41" i="1"/>
  <c r="M38" i="1"/>
  <c r="M37" i="1"/>
  <c r="M36" i="1"/>
  <c r="M42" i="1"/>
  <c r="R3" i="10"/>
  <c r="N3" i="10"/>
  <c r="J3" i="10"/>
  <c r="F3" i="10"/>
  <c r="B3" i="10"/>
  <c r="R3" i="9"/>
  <c r="N3" i="9"/>
  <c r="J3" i="9"/>
  <c r="F3" i="9"/>
  <c r="B3" i="9"/>
  <c r="R3" i="8"/>
  <c r="N3" i="8"/>
  <c r="J3" i="8"/>
  <c r="F3" i="8"/>
  <c r="B3" i="8"/>
  <c r="R3" i="1"/>
  <c r="N3" i="1"/>
  <c r="J3" i="1"/>
  <c r="S2" i="10"/>
  <c r="S2" i="9"/>
  <c r="S2" i="8"/>
  <c r="S2" i="1"/>
  <c r="L1" i="10"/>
  <c r="L1" i="9"/>
  <c r="L1" i="8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  <c r="U43" i="10"/>
  <c r="M43" i="10"/>
  <c r="I43" i="10"/>
</calcChain>
</file>

<file path=xl/sharedStrings.xml><?xml version="1.0" encoding="utf-8"?>
<sst xmlns="http://schemas.openxmlformats.org/spreadsheetml/2006/main" count="1321" uniqueCount="349">
  <si>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</si>
  <si>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</si>
  <si>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</si>
  <si>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</si>
  <si>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</si>
  <si>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</si>
  <si>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</si>
  <si>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</si>
  <si>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</si>
  <si>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</si>
  <si>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</si>
  <si>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</si>
  <si>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</si>
  <si>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</si>
  <si>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</si>
  <si>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</si>
  <si>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</si>
  <si>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</si>
  <si>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</si>
  <si>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</si>
  <si>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</si>
  <si>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</si>
  <si>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</si>
  <si>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</si>
  <si>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</si>
  <si>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</si>
  <si>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</si>
  <si>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</si>
  <si>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</si>
  <si>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</si>
  <si>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</si>
  <si>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</si>
  <si>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</si>
  <si>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</si>
  <si>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</si>
  <si>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每人(g)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</si>
  <si>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</si>
  <si>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</si>
  <si>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</si>
  <si>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</si>
  <si>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</si>
  <si>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</si>
  <si>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</si>
  <si>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</si>
  <si>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</si>
  <si>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</si>
  <si>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</si>
  <si>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</si>
  <si>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</si>
  <si>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</si>
  <si>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</si>
  <si>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</si>
  <si>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</si>
  <si>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</si>
  <si>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紫菜蛋花湯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</si>
  <si>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</si>
  <si>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</si>
  <si>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</si>
  <si>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魚丸</t>
    <phoneticPr fontId="1" type="noConversion"/>
  </si>
  <si>
    <t>18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</si>
  <si>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</si>
  <si>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</si>
  <si>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</si>
  <si>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</si>
  <si>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3</t>
    <phoneticPr fontId="1" type="noConversion"/>
  </si>
  <si>
    <t>肉絲</t>
  </si>
  <si>
    <t>鮮香菇</t>
  </si>
  <si>
    <t>0.9</t>
    <phoneticPr fontId="1" type="noConversion"/>
  </si>
  <si>
    <t>紅蘿蔔</t>
  </si>
  <si>
    <t>紅蘿蔔</t>
    <phoneticPr fontId="1" type="noConversion"/>
  </si>
  <si>
    <t>40</t>
    <phoneticPr fontId="1" type="noConversion"/>
  </si>
  <si>
    <t>大白菜</t>
  </si>
  <si>
    <t>30</t>
    <phoneticPr fontId="1" type="noConversion"/>
  </si>
  <si>
    <t>蝦米</t>
  </si>
  <si>
    <t>玉米</t>
    <phoneticPr fontId="1" type="noConversion"/>
  </si>
  <si>
    <t>蒜頭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</si>
  <si>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</si>
  <si>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</si>
  <si>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</si>
  <si>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</si>
  <si>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糙米飯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</si>
  <si>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</si>
  <si>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</si>
  <si>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</si>
  <si>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</si>
  <si>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</si>
  <si>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9</t>
    <phoneticPr fontId="1" type="noConversion"/>
  </si>
  <si>
    <t>豬絞肉</t>
    <phoneticPr fontId="1" type="noConversion"/>
  </si>
  <si>
    <t>豆腐</t>
    <phoneticPr fontId="1" type="noConversion"/>
  </si>
  <si>
    <t>金針菇</t>
    <phoneticPr fontId="1" type="noConversion"/>
  </si>
  <si>
    <t>味噌</t>
    <phoneticPr fontId="1" type="noConversion"/>
  </si>
  <si>
    <t>柴魚</t>
    <phoneticPr fontId="1" type="noConversion"/>
  </si>
  <si>
    <t>紫菜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</si>
  <si>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</si>
  <si>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</si>
  <si>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</si>
  <si>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</si>
  <si>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蘿蔔玉米湯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</si>
  <si>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</si>
  <si>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</si>
  <si>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</si>
  <si>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</si>
  <si>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</si>
  <si>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28</t>
    <phoneticPr fontId="1" type="noConversion"/>
  </si>
  <si>
    <t>什錦飯湯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</si>
  <si>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</si>
  <si>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</si>
  <si>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</si>
  <si>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</si>
  <si>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</si>
  <si>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九層塔</t>
    <phoneticPr fontId="1" type="noConversion"/>
  </si>
  <si>
    <t>金針菇炒蛋</t>
    <phoneticPr fontId="1" type="noConversion"/>
  </si>
  <si>
    <t>燴大黃瓜</t>
    <phoneticPr fontId="1" type="noConversion"/>
  </si>
  <si>
    <t>大黃瓜</t>
    <phoneticPr fontId="1" type="noConversion"/>
  </si>
  <si>
    <t>木耳</t>
    <phoneticPr fontId="1" type="noConversion"/>
  </si>
  <si>
    <t>50</t>
    <phoneticPr fontId="1" type="noConversion"/>
  </si>
  <si>
    <t>雞蛋</t>
    <phoneticPr fontId="10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</si>
  <si>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</si>
  <si>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</si>
  <si>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</si>
  <si>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彩椒杏鮑菇</t>
    <phoneticPr fontId="1" type="noConversion"/>
  </si>
  <si>
    <t>杏鮑菇</t>
    <phoneticPr fontId="1" type="noConversion"/>
  </si>
  <si>
    <t>彩椒</t>
    <phoneticPr fontId="1" type="noConversion"/>
  </si>
  <si>
    <t>花椰菜</t>
    <phoneticPr fontId="1" type="noConversion"/>
  </si>
  <si>
    <t>1</t>
    <phoneticPr fontId="1" type="noConversion"/>
  </si>
  <si>
    <t>蔬菜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</si>
  <si>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</si>
  <si>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</si>
  <si>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</si>
  <si>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</si>
  <si>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麵輪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</si>
  <si>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</si>
  <si>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</si>
  <si>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</si>
  <si>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紅蘿蔔</t>
    <phoneticPr fontId="10" type="noConversion"/>
  </si>
  <si>
    <t>蒜末</t>
    <phoneticPr fontId="1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</si>
  <si>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</si>
  <si>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</si>
  <si>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</si>
  <si>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一</t>
    <phoneticPr fontId="1" type="noConversion"/>
  </si>
  <si>
    <t>三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</si>
  <si>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</si>
  <si>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</si>
  <si>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</si>
  <si>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</si>
  <si>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</si>
  <si>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</si>
  <si>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</si>
  <si>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</si>
  <si>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</si>
  <si>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</si>
  <si>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</si>
  <si>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</si>
  <si>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</si>
  <si>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</si>
  <si>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</si>
  <si>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</si>
  <si>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</si>
  <si>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45</t>
    <phoneticPr fontId="1" type="noConversion"/>
  </si>
  <si>
    <t>馬鈴薯</t>
    <phoneticPr fontId="1" type="noConversion"/>
  </si>
  <si>
    <t>螞蟻上樹</t>
    <phoneticPr fontId="1" type="noConversion"/>
  </si>
  <si>
    <t>冬粉</t>
    <phoneticPr fontId="1" type="noConversion"/>
  </si>
  <si>
    <t>油蔥酥</t>
    <phoneticPr fontId="1" type="noConversion"/>
  </si>
  <si>
    <t>有機蔬菜</t>
    <phoneticPr fontId="1" type="noConversion"/>
  </si>
  <si>
    <t>豬肉</t>
    <phoneticPr fontId="10" type="noConversion"/>
  </si>
  <si>
    <t>紅燒排骨</t>
    <phoneticPr fontId="1" type="noConversion"/>
  </si>
  <si>
    <t>雞腿丁</t>
    <phoneticPr fontId="10" type="noConversion"/>
  </si>
  <si>
    <t>玉米粒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</si>
  <si>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</si>
  <si>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</si>
  <si>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</si>
  <si>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</si>
  <si>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</si>
  <si>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</si>
  <si>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</si>
  <si>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24</t>
    <phoneticPr fontId="1" type="noConversion"/>
  </si>
  <si>
    <t>米粄條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</si>
  <si>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</si>
  <si>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</si>
  <si>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</si>
  <si>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</si>
  <si>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</si>
  <si>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六</t>
    <phoneticPr fontId="1" type="noConversion"/>
  </si>
  <si>
    <t>玉米大骨湯</t>
    <phoneticPr fontId="1" type="noConversion"/>
  </si>
  <si>
    <t>玉米炒蛋</t>
    <phoneticPr fontId="1" type="noConversion"/>
  </si>
  <si>
    <t>乾香菇</t>
    <phoneticPr fontId="1" type="noConversion"/>
  </si>
  <si>
    <t>CAS米血</t>
    <phoneticPr fontId="1" type="noConversion"/>
  </si>
  <si>
    <t>酸辣湯</t>
    <phoneticPr fontId="1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</si>
  <si>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</si>
  <si>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</si>
  <si>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</si>
  <si>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</si>
  <si>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</si>
  <si>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</si>
  <si>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玉米濃湯</t>
    <phoneticPr fontId="1" type="noConversion"/>
  </si>
  <si>
    <t>洋蔥</t>
    <phoneticPr fontId="10" type="noConversion"/>
  </si>
  <si>
    <t>枸杞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</si>
  <si>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</si>
  <si>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</si>
  <si>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</si>
  <si>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</si>
  <si>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</si>
  <si>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</si>
  <si>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</si>
  <si>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</si>
  <si>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</si>
  <si>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冬菜</t>
    <phoneticPr fontId="10" type="noConversion"/>
  </si>
  <si>
    <t>蒜香豬腳</t>
    <phoneticPr fontId="1" type="noConversion"/>
  </si>
  <si>
    <t>麻油豬肉片</t>
    <phoneticPr fontId="1" type="noConversion"/>
  </si>
  <si>
    <t>玉米粒</t>
    <phoneticPr fontId="1" type="noConversion"/>
  </si>
  <si>
    <t>高麗</t>
    <phoneticPr fontId="1" type="noConversion"/>
  </si>
  <si>
    <t>綠豆湯</t>
    <phoneticPr fontId="1" type="noConversion"/>
  </si>
  <si>
    <t>14</t>
    <phoneticPr fontId="1" type="noConversion"/>
  </si>
  <si>
    <t>冬瓜排骨湯</t>
    <phoneticPr fontId="1" type="noConversion"/>
  </si>
  <si>
    <t>冬瓜</t>
    <phoneticPr fontId="1" type="noConversion"/>
  </si>
  <si>
    <t>肉絲高麗菜</t>
    <phoneticPr fontId="1" type="noConversion"/>
  </si>
  <si>
    <t>豬肉絲</t>
    <phoneticPr fontId="10" type="noConversion"/>
  </si>
  <si>
    <t>豬肉片</t>
    <phoneticPr fontId="10" type="noConversion"/>
  </si>
  <si>
    <t>薑片</t>
    <phoneticPr fontId="10" type="noConversion"/>
  </si>
  <si>
    <t>蜜汁雞丁</t>
    <phoneticPr fontId="1" type="noConversion"/>
  </si>
  <si>
    <t>地瓜</t>
    <phoneticPr fontId="10" type="noConversion"/>
  </si>
  <si>
    <t>白芝麻</t>
    <phoneticPr fontId="10" type="noConversion"/>
  </si>
  <si>
    <t>120</t>
    <phoneticPr fontId="1" type="noConversion"/>
  </si>
  <si>
    <t>滷魷魚丸</t>
    <phoneticPr fontId="1" type="noConversion"/>
  </si>
  <si>
    <t>魷魚丸</t>
    <phoneticPr fontId="1" type="noConversion"/>
  </si>
  <si>
    <t>21</t>
    <phoneticPr fontId="1" type="noConversion"/>
  </si>
  <si>
    <t>紅燒魚丁</t>
    <phoneticPr fontId="1" type="noConversion"/>
  </si>
  <si>
    <t>魚丁</t>
    <phoneticPr fontId="10" type="noConversion"/>
  </si>
  <si>
    <t>60</t>
    <phoneticPr fontId="1" type="noConversion"/>
  </si>
  <si>
    <t>0.3</t>
    <phoneticPr fontId="1" type="noConversion"/>
  </si>
  <si>
    <t>52</t>
    <phoneticPr fontId="1" type="noConversion"/>
  </si>
  <si>
    <t>豬大骨</t>
    <phoneticPr fontId="1" type="noConversion"/>
  </si>
  <si>
    <t>蒜泥白肉</t>
    <phoneticPr fontId="1" type="noConversion"/>
  </si>
  <si>
    <t>蒜仁</t>
    <phoneticPr fontId="10" type="noConversion"/>
  </si>
  <si>
    <t>芫荽</t>
    <phoneticPr fontId="1" type="noConversion"/>
  </si>
  <si>
    <t>0.5</t>
    <phoneticPr fontId="1" type="noConversion"/>
  </si>
  <si>
    <t>海帶結</t>
    <phoneticPr fontId="1" type="noConversion"/>
  </si>
  <si>
    <t>香菇蘿蔔湯</t>
    <phoneticPr fontId="1" type="noConversion"/>
  </si>
  <si>
    <t>筍乾扣肉</t>
    <phoneticPr fontId="1" type="noConversion"/>
  </si>
  <si>
    <t>豬肉</t>
    <phoneticPr fontId="1" type="noConversion"/>
  </si>
  <si>
    <t>筍乾</t>
    <phoneticPr fontId="1" type="noConversion"/>
  </si>
  <si>
    <t>麻婆豆腐</t>
    <phoneticPr fontId="1" type="noConversion"/>
  </si>
  <si>
    <t>青蔥</t>
    <phoneticPr fontId="1" type="noConversion"/>
  </si>
  <si>
    <t>廣東瘦肉粥</t>
    <phoneticPr fontId="1" type="noConversion"/>
  </si>
  <si>
    <t>雞肉</t>
    <phoneticPr fontId="1" type="noConversion"/>
  </si>
  <si>
    <t>鮮蔬雞柳飯</t>
    <phoneticPr fontId="1" type="noConversion"/>
  </si>
  <si>
    <t>鍋燒什錦湯</t>
    <phoneticPr fontId="1" type="noConversion"/>
  </si>
  <si>
    <t>甜椒(黃皮)</t>
    <phoneticPr fontId="1" type="noConversion"/>
  </si>
  <si>
    <t>甜椒(紅皮)</t>
    <phoneticPr fontId="1" type="noConversion"/>
  </si>
  <si>
    <t>絲瓜炒蛋</t>
    <phoneticPr fontId="1" type="noConversion"/>
  </si>
  <si>
    <t>絲瓜</t>
    <phoneticPr fontId="1" type="noConversion"/>
  </si>
  <si>
    <t>豆皮白菜</t>
    <phoneticPr fontId="1" type="noConversion"/>
  </si>
  <si>
    <t>豆皮</t>
    <phoneticPr fontId="1" type="noConversion"/>
  </si>
  <si>
    <t>三色豆炒蛋</t>
    <phoneticPr fontId="1" type="noConversion"/>
  </si>
  <si>
    <t>三色豆</t>
    <phoneticPr fontId="10" type="noConversion"/>
  </si>
  <si>
    <t>紅蘿蔔丁</t>
    <phoneticPr fontId="10" type="noConversion"/>
  </si>
  <si>
    <t>油飯</t>
    <phoneticPr fontId="1" type="noConversion"/>
  </si>
  <si>
    <t>糯米</t>
    <phoneticPr fontId="1" type="noConversion"/>
  </si>
  <si>
    <t>蝦米</t>
    <phoneticPr fontId="1" type="noConversion"/>
  </si>
  <si>
    <t>乾魷魚</t>
    <phoneticPr fontId="1" type="noConversion"/>
  </si>
  <si>
    <t>黑糖饅頭</t>
    <phoneticPr fontId="1" type="noConversion"/>
  </si>
  <si>
    <t>1.8</t>
    <phoneticPr fontId="1" type="noConversion"/>
  </si>
  <si>
    <t>梅干香菇肉燥</t>
    <phoneticPr fontId="1" type="noConversion"/>
  </si>
  <si>
    <t>梅乾菜</t>
    <phoneticPr fontId="1" type="noConversion"/>
  </si>
  <si>
    <t>56</t>
    <phoneticPr fontId="1" type="noConversion"/>
  </si>
  <si>
    <t>38</t>
    <phoneticPr fontId="1" type="noConversion"/>
  </si>
  <si>
    <t>27</t>
    <phoneticPr fontId="1" type="noConversion"/>
  </si>
  <si>
    <t>麻油雞</t>
    <phoneticPr fontId="1" type="noConversion"/>
  </si>
  <si>
    <t>薑片</t>
  </si>
  <si>
    <t>1.2</t>
  </si>
  <si>
    <t>57</t>
    <phoneticPr fontId="1" type="noConversion"/>
  </si>
  <si>
    <t>肉塊</t>
    <phoneticPr fontId="1" type="noConversion"/>
  </si>
  <si>
    <r>
      <t>供應人數：</t>
    </r>
    <r>
      <rPr>
        <b/>
        <sz val="12"/>
        <color rgb="FFFF0000"/>
        <rFont val="標楷體"/>
        <family val="4"/>
        <charset val="136"/>
      </rPr>
      <t>694人</t>
    </r>
    <phoneticPr fontId="1" type="noConversion"/>
  </si>
  <si>
    <t>694</t>
    <phoneticPr fontId="1" type="noConversion"/>
  </si>
  <si>
    <t>22</t>
    <phoneticPr fontId="1" type="noConversion"/>
  </si>
  <si>
    <t>33</t>
    <phoneticPr fontId="1" type="noConversion"/>
  </si>
  <si>
    <t>紅地瓜</t>
    <phoneticPr fontId="1" type="noConversion"/>
  </si>
  <si>
    <t>炒五柳羹</t>
    <phoneticPr fontId="1" type="noConversion"/>
  </si>
  <si>
    <t>豬柳</t>
    <phoneticPr fontId="10" type="noConversion"/>
  </si>
  <si>
    <t>桶筍絲</t>
    <phoneticPr fontId="10" type="noConversion"/>
  </si>
  <si>
    <t>大白菜</t>
    <phoneticPr fontId="10" type="noConversion"/>
  </si>
  <si>
    <t>木耳</t>
    <phoneticPr fontId="10" type="noConversion"/>
  </si>
  <si>
    <t>烏醋</t>
    <phoneticPr fontId="10" type="noConversion"/>
  </si>
  <si>
    <t>蔥爆銀芽肉柳</t>
    <phoneticPr fontId="1" type="noConversion"/>
  </si>
  <si>
    <t>肉柳</t>
    <phoneticPr fontId="10" type="noConversion"/>
  </si>
  <si>
    <t>豆芽菜</t>
    <phoneticPr fontId="10" type="noConversion"/>
  </si>
  <si>
    <t>韭菜</t>
    <phoneticPr fontId="10" type="noConversion"/>
  </si>
  <si>
    <t>黑胡椒粒</t>
    <phoneticPr fontId="10" type="noConversion"/>
  </si>
  <si>
    <t>泰式冬粉</t>
    <phoneticPr fontId="1" type="noConversion"/>
  </si>
  <si>
    <t>寬冬粉</t>
    <phoneticPr fontId="10" type="noConversion"/>
  </si>
  <si>
    <t>1.5</t>
    <phoneticPr fontId="1" type="noConversion"/>
  </si>
  <si>
    <t>糖醋魚丁</t>
    <phoneticPr fontId="1" type="noConversion"/>
  </si>
  <si>
    <t>魚丁</t>
    <phoneticPr fontId="1" type="noConversion"/>
  </si>
  <si>
    <t>豆漿</t>
    <phoneticPr fontId="1" type="noConversion"/>
  </si>
  <si>
    <t>48</t>
    <phoneticPr fontId="1" type="noConversion"/>
  </si>
  <si>
    <t>35</t>
    <phoneticPr fontId="1" type="noConversion"/>
  </si>
  <si>
    <t>139</t>
    <phoneticPr fontId="1" type="noConversion"/>
  </si>
  <si>
    <t>豬絞肉</t>
    <phoneticPr fontId="10" type="noConversion"/>
  </si>
  <si>
    <t xml:space="preserve"> 屏東縣東寧.竹田國民小學112年3月</t>
    <phoneticPr fontId="1" type="noConversion"/>
  </si>
  <si>
    <t>星期六</t>
  </si>
  <si>
    <t>星期日</t>
  </si>
  <si>
    <t>地瓜飯</t>
    <phoneticPr fontId="1" type="noConversion"/>
  </si>
  <si>
    <t>地瓜</t>
    <phoneticPr fontId="1" type="noConversion"/>
  </si>
  <si>
    <t>58</t>
    <phoneticPr fontId="1" type="noConversion"/>
  </si>
  <si>
    <t>68</t>
    <phoneticPr fontId="1" type="noConversion"/>
  </si>
  <si>
    <t>小餐包</t>
    <phoneticPr fontId="1" type="noConversion"/>
  </si>
  <si>
    <t>金針菇炒黑輪</t>
    <phoneticPr fontId="1" type="noConversion"/>
  </si>
  <si>
    <t>黑輪</t>
    <phoneticPr fontId="1" type="noConversion"/>
  </si>
  <si>
    <t>什錦豆薯</t>
    <phoneticPr fontId="1" type="noConversion"/>
  </si>
  <si>
    <t>豆薯</t>
  </si>
  <si>
    <t>木耳</t>
  </si>
  <si>
    <t>青豆</t>
  </si>
  <si>
    <t>打拋肉醬</t>
    <phoneticPr fontId="1" type="noConversion"/>
  </si>
  <si>
    <t>絞肉</t>
  </si>
  <si>
    <t>洋蔥</t>
  </si>
  <si>
    <t>九層塔</t>
  </si>
  <si>
    <t>滷雞排</t>
    <phoneticPr fontId="1" type="noConversion"/>
  </si>
  <si>
    <t>雞排</t>
    <phoneticPr fontId="1" type="noConversion"/>
  </si>
  <si>
    <t>滷包</t>
    <phoneticPr fontId="1" type="noConversion"/>
  </si>
  <si>
    <t>泡菜豬柳</t>
    <phoneticPr fontId="1" type="noConversion"/>
  </si>
  <si>
    <t>豬柳</t>
  </si>
  <si>
    <t>泡菜</t>
  </si>
  <si>
    <t>義式燒雞</t>
    <phoneticPr fontId="1" type="noConversion"/>
  </si>
  <si>
    <t>雞腿丁</t>
  </si>
  <si>
    <t>番茄</t>
  </si>
  <si>
    <t>義式香料</t>
  </si>
  <si>
    <t>紅燒馬鈴薯湯</t>
    <phoneticPr fontId="1" type="noConversion"/>
  </si>
  <si>
    <t>馬鈴薯</t>
  </si>
  <si>
    <t>香菇</t>
  </si>
  <si>
    <t>高麗菜</t>
  </si>
  <si>
    <t>雞骨熬湯</t>
  </si>
  <si>
    <t>什錦菇羹湯</t>
    <phoneticPr fontId="1" type="noConversion"/>
  </si>
  <si>
    <t>金針菇</t>
  </si>
  <si>
    <t>54</t>
    <phoneticPr fontId="1" type="noConversion"/>
  </si>
  <si>
    <t>53</t>
    <phoneticPr fontId="1" type="noConversion"/>
  </si>
  <si>
    <t>小饅頭</t>
    <phoneticPr fontId="1" type="noConversion"/>
  </si>
  <si>
    <t>番茄角</t>
    <phoneticPr fontId="1" type="noConversion"/>
  </si>
  <si>
    <t>75</t>
    <phoneticPr fontId="1" type="noConversion"/>
  </si>
  <si>
    <t>甜椒(紅皮)</t>
    <phoneticPr fontId="10" type="noConversion"/>
  </si>
  <si>
    <t>芋頭包</t>
    <phoneticPr fontId="1" type="noConversion"/>
  </si>
  <si>
    <t>番茄</t>
    <phoneticPr fontId="10" type="noConversion"/>
  </si>
  <si>
    <t>南瓜</t>
    <phoneticPr fontId="1" type="noConversion"/>
  </si>
  <si>
    <t>油豆腐</t>
    <phoneticPr fontId="1" type="noConversion"/>
  </si>
  <si>
    <t>南瓜豆腐</t>
    <phoneticPr fontId="1" type="noConversion"/>
  </si>
  <si>
    <t>140</t>
    <phoneticPr fontId="1" type="noConversion"/>
  </si>
  <si>
    <t>玉米</t>
  </si>
  <si>
    <t>20</t>
  </si>
  <si>
    <t>1包</t>
    <phoneticPr fontId="1" type="noConversion"/>
  </si>
  <si>
    <t>滷蘿蔔玉米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</si>
</sst>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39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right" shrinkToFit="1"/>
    </xf>
    <xf numFmtId="0" fontId="4" fillId="0" borderId="5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shrinkToFit="1"/>
    </xf>
    <xf numFmtId="0" fontId="2" fillId="0" borderId="10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shrinkToFi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78" fontId="2" fillId="0" borderId="3" xfId="1" applyNumberFormat="1" applyFont="1" applyFill="1" applyBorder="1" applyAlignment="1">
      <alignment horizontal="left" vertical="top" wrapTex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5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5" xfId="0" applyNumberFormat="1" applyFont="1" applyBorder="1" applyAlignment="1"/>
    <xf numFmtId="49" fontId="2" fillId="0" borderId="11" xfId="0" applyNumberFormat="1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80" fontId="2" fillId="2" borderId="11" xfId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shrinkToFi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shrinkToFit="1"/>
    </xf>
    <xf numFmtId="178" fontId="2" fillId="0" borderId="16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left" vertical="top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shrinkToFit="1"/>
    </xf>
    <xf numFmtId="0" fontId="2" fillId="0" borderId="18" xfId="0" applyFont="1" applyFill="1" applyBorder="1" applyAlignment="1">
      <alignment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left" vertical="top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178" fontId="2" fillId="0" borderId="20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 shrinkToFit="1"/>
    </xf>
    <xf numFmtId="11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shrinkToFit="1"/>
    </xf>
    <xf numFmtId="182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2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vertical="center" textRotation="255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11" fontId="2" fillId="0" borderId="6" xfId="1" applyNumberFormat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14" fontId="2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177" fontId="2" fillId="0" borderId="5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vertical="center" textRotation="255" shrinkToFit="1"/>
    </xf>
    <xf numFmtId="0" fontId="2" fillId="0" borderId="6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shrinkToFit="1"/>
    </xf>
    <xf numFmtId="0" fontId="2" fillId="3" borderId="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distributed" vertical="center" textRotation="255"/>
    </xf>
    <xf numFmtId="0" fontId="2" fillId="0" borderId="5" xfId="1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1" applyFont="1" applyFill="1" applyBorder="1" applyAlignment="1">
      <alignment horizontal="center" vertical="center" textRotation="255" shrinkToFit="1"/>
    </xf>
    <xf numFmtId="0" fontId="2" fillId="0" borderId="13" xfId="1" applyFont="1" applyFill="1" applyBorder="1" applyAlignment="1">
      <alignment horizontal="center" vertical="center" textRotation="255" shrinkToFit="1"/>
    </xf>
    <xf numFmtId="177" fontId="2" fillId="0" borderId="5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3" borderId="6" xfId="0" applyFont="1" applyFill="1" applyBorder="1" applyAlignment="1"/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textRotation="255" shrinkToFit="1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9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textRotation="255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horizontal="center" vertical="center" textRotation="255" wrapText="1" shrinkToFit="1"/>
    </xf>
    <xf numFmtId="0" fontId="4" fillId="0" borderId="9" xfId="1" applyFont="1" applyFill="1" applyBorder="1" applyAlignment="1">
      <alignment horizontal="center" vertical="center" textRotation="255" wrapText="1" shrinkToFit="1"/>
    </xf>
    <xf numFmtId="0" fontId="4" fillId="0" borderId="3" xfId="1" applyFont="1" applyFill="1" applyBorder="1" applyAlignment="1">
      <alignment horizontal="center" vertical="center" textRotation="255" wrapText="1" shrinkToFit="1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9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3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t"/>
      <a:lstStyle>
        <a:defPPr algn="ctr">
          <a:defRPr sz="1400">
            <a:latin typeface="標楷體" panose="03000509000000000000" pitchFamily="65" charset="-120"/>
            <a:ea typeface="標楷體" panose="03000509000000000000" pitchFamily="65" charset="-12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F1" zoomScale="70" zoomScaleNormal="70" zoomScaleSheetLayoutView="85" workbookViewId="0">
      <selection activeCell="N7" sqref="N7:N12"/>
    </sheetView>
  </sheetViews>
  <sheetFormatPr defaultColWidth="9" defaultRowHeight="16.2"/>
  <cols>
    <col min="1" max="2" width="7.5546875" style="5" customWidth="1"/>
    <col min="3" max="3" width="12.6640625" style="5" customWidth="1"/>
    <col min="4" max="6" width="7.5546875" style="5" customWidth="1"/>
    <col min="7" max="7" width="12.6640625" style="5" customWidth="1"/>
    <col min="8" max="8" width="7.5546875" style="5" customWidth="1"/>
    <col min="9" max="10" width="7.5546875" style="1" customWidth="1"/>
    <col min="11" max="11" width="12.6640625" style="1" customWidth="1"/>
    <col min="12" max="14" width="7.5546875" style="1" customWidth="1"/>
    <col min="15" max="15" width="12.6640625" style="1" customWidth="1"/>
    <col min="16" max="18" width="7.5546875" style="1" customWidth="1"/>
    <col min="19" max="19" width="12.6640625" style="1" customWidth="1"/>
    <col min="20" max="21" width="7.5546875" style="1" customWidth="1"/>
    <col min="22" max="16384" width="9" style="1"/>
  </cols>
  <sheetData>
    <row r="1" spans="1:21" s="15" customFormat="1" ht="28.5" customHeight="1">
      <c r="A1" s="246" t="str">
        <f>工作表1!A1</f>
        <v xml:space="preserve"> 屏東縣東寧.竹田國民小學112年3月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6" t="str">
        <f>工作表1!G1</f>
        <v>第1週學生午餐食譜(自設廚房)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供應人數：694人</v>
      </c>
      <c r="B2" s="13"/>
      <c r="C2" s="13"/>
      <c r="D2" s="13"/>
      <c r="E2" s="13"/>
      <c r="F2" s="13"/>
      <c r="G2" s="14" t="s">
        <v>38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S2" s="282">
        <f>工作表1!A6</f>
        <v>44973</v>
      </c>
      <c r="T2" s="282"/>
      <c r="U2" s="173" t="s">
        <v>39</v>
      </c>
    </row>
    <row r="3" spans="1:21" ht="19.2" customHeight="1">
      <c r="A3" s="44" t="s">
        <v>2</v>
      </c>
      <c r="B3" s="287"/>
      <c r="C3" s="289"/>
      <c r="D3" s="285" t="s">
        <v>25</v>
      </c>
      <c r="E3" s="286"/>
      <c r="F3" s="287"/>
      <c r="G3" s="289"/>
      <c r="H3" s="285" t="s">
        <v>26</v>
      </c>
      <c r="I3" s="286"/>
      <c r="J3" s="287">
        <f>工作表1!B11</f>
        <v>44986</v>
      </c>
      <c r="K3" s="289"/>
      <c r="L3" s="285" t="s">
        <v>27</v>
      </c>
      <c r="M3" s="286"/>
      <c r="N3" s="287">
        <f>工作表1!B12</f>
        <v>44987</v>
      </c>
      <c r="O3" s="288"/>
      <c r="P3" s="286" t="s">
        <v>28</v>
      </c>
      <c r="Q3" s="286"/>
      <c r="R3" s="287">
        <f>工作表1!B13</f>
        <v>44988</v>
      </c>
      <c r="S3" s="289"/>
      <c r="T3" s="285" t="s">
        <v>29</v>
      </c>
      <c r="U3" s="286"/>
    </row>
    <row r="4" spans="1:21" s="9" customFormat="1" ht="19.2" customHeight="1">
      <c r="A4" s="220" t="s">
        <v>3</v>
      </c>
      <c r="B4" s="224" t="s">
        <v>41</v>
      </c>
      <c r="C4" s="220" t="s">
        <v>23</v>
      </c>
      <c r="D4" s="224" t="s">
        <v>35</v>
      </c>
      <c r="E4" s="224" t="s">
        <v>30</v>
      </c>
      <c r="F4" s="224" t="s">
        <v>41</v>
      </c>
      <c r="G4" s="220" t="s">
        <v>23</v>
      </c>
      <c r="H4" s="224" t="s">
        <v>35</v>
      </c>
      <c r="I4" s="224" t="s">
        <v>30</v>
      </c>
      <c r="J4" s="224" t="s">
        <v>41</v>
      </c>
      <c r="K4" s="220" t="s">
        <v>23</v>
      </c>
      <c r="L4" s="224" t="s">
        <v>35</v>
      </c>
      <c r="M4" s="224" t="s">
        <v>30</v>
      </c>
      <c r="N4" s="224" t="s">
        <v>41</v>
      </c>
      <c r="O4" s="220" t="s">
        <v>23</v>
      </c>
      <c r="P4" s="224" t="s">
        <v>35</v>
      </c>
      <c r="Q4" s="224" t="s">
        <v>30</v>
      </c>
      <c r="R4" s="224" t="s">
        <v>41</v>
      </c>
      <c r="S4" s="220" t="s">
        <v>23</v>
      </c>
      <c r="T4" s="224" t="s">
        <v>35</v>
      </c>
      <c r="U4" s="224" t="s">
        <v>30</v>
      </c>
    </row>
    <row r="5" spans="1:21" s="68" customFormat="1" ht="16.5" customHeight="1">
      <c r="A5" s="251" t="s">
        <v>0</v>
      </c>
      <c r="B5" s="252"/>
      <c r="C5" s="111"/>
      <c r="D5" s="93"/>
      <c r="E5" s="94"/>
      <c r="F5" s="252"/>
      <c r="G5" s="111"/>
      <c r="H5" s="93"/>
      <c r="I5" s="97"/>
      <c r="J5" s="254" t="s">
        <v>93</v>
      </c>
      <c r="K5" s="109" t="s">
        <v>47</v>
      </c>
      <c r="L5" s="93">
        <f>1000/694*M5</f>
        <v>97.982708933717575</v>
      </c>
      <c r="M5" s="164">
        <v>68</v>
      </c>
      <c r="N5" s="252" t="s">
        <v>301</v>
      </c>
      <c r="O5" s="111" t="s">
        <v>47</v>
      </c>
      <c r="P5" s="93">
        <f>1000/694*Q5</f>
        <v>83.573487031700282</v>
      </c>
      <c r="Q5" s="97" t="s">
        <v>303</v>
      </c>
      <c r="R5" s="254" t="s">
        <v>46</v>
      </c>
      <c r="S5" s="109" t="s">
        <v>47</v>
      </c>
      <c r="T5" s="93">
        <f>1000/694*U5</f>
        <v>97.982708933717575</v>
      </c>
      <c r="U5" s="164">
        <v>68</v>
      </c>
    </row>
    <row r="6" spans="1:21" s="68" customFormat="1" ht="16.5" customHeight="1">
      <c r="A6" s="251"/>
      <c r="B6" s="253"/>
      <c r="C6" s="104"/>
      <c r="D6" s="93"/>
      <c r="E6" s="94"/>
      <c r="F6" s="253"/>
      <c r="G6" s="104"/>
      <c r="H6" s="93"/>
      <c r="I6" s="97"/>
      <c r="J6" s="254"/>
      <c r="K6" s="109"/>
      <c r="L6" s="93"/>
      <c r="M6" s="165"/>
      <c r="N6" s="253"/>
      <c r="O6" s="104" t="s">
        <v>302</v>
      </c>
      <c r="P6" s="93">
        <f t="shared" ref="P6:P9" si="0">1000/694*Q6</f>
        <v>14.40922190201729</v>
      </c>
      <c r="Q6" s="97" t="s">
        <v>52</v>
      </c>
      <c r="R6" s="254"/>
      <c r="S6" s="109"/>
      <c r="T6" s="93"/>
      <c r="U6" s="165"/>
    </row>
    <row r="7" spans="1:21" s="66" customFormat="1" ht="16.5" customHeight="1">
      <c r="A7" s="272" t="s">
        <v>31</v>
      </c>
      <c r="B7" s="262"/>
      <c r="C7" s="103"/>
      <c r="D7" s="93"/>
      <c r="E7" s="94"/>
      <c r="F7" s="267"/>
      <c r="G7" s="26"/>
      <c r="H7" s="93"/>
      <c r="I7" s="97"/>
      <c r="J7" s="279" t="s">
        <v>104</v>
      </c>
      <c r="K7" s="102" t="s">
        <v>79</v>
      </c>
      <c r="L7" s="93">
        <f>1000/694*M7</f>
        <v>40.345821325648416</v>
      </c>
      <c r="M7" s="97" t="s">
        <v>103</v>
      </c>
      <c r="N7" s="267" t="s">
        <v>232</v>
      </c>
      <c r="O7" s="20" t="s">
        <v>164</v>
      </c>
      <c r="P7" s="93">
        <f t="shared" si="0"/>
        <v>77.809798270893367</v>
      </c>
      <c r="Q7" s="97" t="s">
        <v>333</v>
      </c>
      <c r="R7" s="263" t="s">
        <v>106</v>
      </c>
      <c r="S7" s="100" t="s">
        <v>77</v>
      </c>
      <c r="T7" s="93">
        <f>1000/694*U7</f>
        <v>79.250720461095099</v>
      </c>
      <c r="U7" s="97" t="s">
        <v>76</v>
      </c>
    </row>
    <row r="8" spans="1:21" s="66" customFormat="1" ht="16.5" customHeight="1">
      <c r="A8" s="273"/>
      <c r="B8" s="262"/>
      <c r="C8" s="103"/>
      <c r="D8" s="93"/>
      <c r="E8" s="94"/>
      <c r="F8" s="267"/>
      <c r="G8" s="149"/>
      <c r="H8" s="93"/>
      <c r="I8" s="29"/>
      <c r="J8" s="280"/>
      <c r="K8" s="83" t="s">
        <v>102</v>
      </c>
      <c r="L8" s="93">
        <f t="shared" ref="L8:L13" si="1">1000/694*M8</f>
        <v>36.023054755043226</v>
      </c>
      <c r="M8" s="78" t="s">
        <v>63</v>
      </c>
      <c r="N8" s="267"/>
      <c r="O8" s="20" t="s">
        <v>233</v>
      </c>
      <c r="P8" s="93">
        <f t="shared" si="0"/>
        <v>1.4409221902017291</v>
      </c>
      <c r="Q8" s="78" t="s">
        <v>124</v>
      </c>
      <c r="R8" s="263"/>
      <c r="S8" s="100" t="s">
        <v>101</v>
      </c>
      <c r="T8" s="93">
        <f t="shared" ref="T8:T18" si="2">1000/694*U8</f>
        <v>1.7291066282420748</v>
      </c>
      <c r="U8" s="97" t="s">
        <v>55</v>
      </c>
    </row>
    <row r="9" spans="1:21" s="66" customFormat="1" ht="16.5" customHeight="1">
      <c r="A9" s="273"/>
      <c r="B9" s="262"/>
      <c r="C9" s="104"/>
      <c r="D9" s="93"/>
      <c r="E9" s="81"/>
      <c r="F9" s="267"/>
      <c r="G9" s="100"/>
      <c r="H9" s="93"/>
      <c r="I9" s="121"/>
      <c r="J9" s="280"/>
      <c r="K9" s="83" t="s">
        <v>100</v>
      </c>
      <c r="L9" s="93">
        <f t="shared" si="1"/>
        <v>4.3227665706051877</v>
      </c>
      <c r="M9" s="78" t="s">
        <v>64</v>
      </c>
      <c r="N9" s="268"/>
      <c r="O9" s="105" t="s">
        <v>234</v>
      </c>
      <c r="P9" s="93">
        <f t="shared" si="0"/>
        <v>0.72046109510086453</v>
      </c>
      <c r="Q9" s="78" t="s">
        <v>235</v>
      </c>
      <c r="R9" s="263"/>
      <c r="S9" s="102" t="s">
        <v>110</v>
      </c>
      <c r="T9" s="93">
        <f t="shared" si="2"/>
        <v>1.7291066282420748</v>
      </c>
      <c r="U9" s="99" t="s">
        <v>55</v>
      </c>
    </row>
    <row r="10" spans="1:21" s="66" customFormat="1" ht="16.5" customHeight="1">
      <c r="A10" s="273"/>
      <c r="B10" s="262"/>
      <c r="C10" s="104"/>
      <c r="D10" s="93"/>
      <c r="E10" s="81"/>
      <c r="F10" s="267"/>
      <c r="G10" s="104"/>
      <c r="H10" s="93"/>
      <c r="I10" s="78"/>
      <c r="J10" s="280"/>
      <c r="K10" s="103" t="s">
        <v>99</v>
      </c>
      <c r="L10" s="93">
        <f t="shared" si="1"/>
        <v>2.8818443804034581</v>
      </c>
      <c r="M10" s="78" t="s">
        <v>98</v>
      </c>
      <c r="N10" s="268"/>
      <c r="O10" s="105"/>
      <c r="P10" s="93"/>
      <c r="Q10" s="78"/>
      <c r="R10" s="263"/>
      <c r="S10" s="100" t="s">
        <v>49</v>
      </c>
      <c r="T10" s="93">
        <f t="shared" si="2"/>
        <v>0.86455331412103742</v>
      </c>
      <c r="U10" s="121" t="s">
        <v>56</v>
      </c>
    </row>
    <row r="11" spans="1:21" s="66" customFormat="1" ht="16.5" customHeight="1">
      <c r="A11" s="273"/>
      <c r="B11" s="262"/>
      <c r="C11" s="104"/>
      <c r="D11" s="93"/>
      <c r="E11" s="81"/>
      <c r="F11" s="267"/>
      <c r="G11" s="147"/>
      <c r="H11" s="93"/>
      <c r="I11" s="78"/>
      <c r="J11" s="280"/>
      <c r="K11" s="125" t="s">
        <v>83</v>
      </c>
      <c r="L11" s="93">
        <f t="shared" si="1"/>
        <v>8.6455331412103753</v>
      </c>
      <c r="M11" s="78" t="s">
        <v>50</v>
      </c>
      <c r="N11" s="268"/>
      <c r="O11" s="137"/>
      <c r="P11" s="93"/>
      <c r="Q11" s="124"/>
      <c r="R11" s="263"/>
      <c r="S11" s="100" t="s">
        <v>186</v>
      </c>
      <c r="T11" s="93">
        <f t="shared" si="2"/>
        <v>17.291066282420751</v>
      </c>
      <c r="U11" s="121" t="s">
        <v>48</v>
      </c>
    </row>
    <row r="12" spans="1:21" s="66" customFormat="1" ht="16.5" customHeight="1">
      <c r="A12" s="273"/>
      <c r="B12" s="262"/>
      <c r="C12" s="104"/>
      <c r="D12" s="93"/>
      <c r="E12" s="81"/>
      <c r="F12" s="267"/>
      <c r="G12" s="147"/>
      <c r="H12" s="93"/>
      <c r="I12" s="78"/>
      <c r="J12" s="280"/>
      <c r="K12" s="103" t="s">
        <v>58</v>
      </c>
      <c r="L12" s="93">
        <f t="shared" si="1"/>
        <v>12.968299711815561</v>
      </c>
      <c r="M12" s="97" t="s">
        <v>86</v>
      </c>
      <c r="N12" s="267"/>
      <c r="O12" s="129"/>
      <c r="P12" s="93"/>
      <c r="Q12" s="124"/>
      <c r="R12" s="263"/>
      <c r="S12" s="83"/>
      <c r="T12" s="93"/>
      <c r="U12" s="78"/>
    </row>
    <row r="13" spans="1:21" s="66" customFormat="1" ht="16.5" customHeight="1">
      <c r="A13" s="272" t="s">
        <v>4</v>
      </c>
      <c r="B13" s="263"/>
      <c r="C13" s="104"/>
      <c r="D13" s="93"/>
      <c r="E13" s="93"/>
      <c r="F13" s="267"/>
      <c r="G13" s="103"/>
      <c r="H13" s="93"/>
      <c r="I13" s="97"/>
      <c r="J13" s="280"/>
      <c r="K13" s="102" t="s">
        <v>84</v>
      </c>
      <c r="L13" s="93">
        <f t="shared" si="1"/>
        <v>21.613832853025936</v>
      </c>
      <c r="M13" s="97" t="s">
        <v>53</v>
      </c>
      <c r="N13" s="267" t="s">
        <v>184</v>
      </c>
      <c r="O13" s="103" t="s">
        <v>209</v>
      </c>
      <c r="P13" s="93">
        <f t="shared" ref="P13:P15" si="3">1000/694*Q13</f>
        <v>43.227665706051873</v>
      </c>
      <c r="Q13" s="97" t="s">
        <v>72</v>
      </c>
      <c r="R13" s="269" t="s">
        <v>215</v>
      </c>
      <c r="S13" s="148" t="s">
        <v>216</v>
      </c>
      <c r="T13" s="93">
        <f t="shared" si="2"/>
        <v>7.2046109510086449</v>
      </c>
      <c r="U13" s="97" t="s">
        <v>44</v>
      </c>
    </row>
    <row r="14" spans="1:21" s="66" customFormat="1" ht="16.5" customHeight="1">
      <c r="A14" s="273"/>
      <c r="B14" s="263"/>
      <c r="C14" s="104"/>
      <c r="D14" s="93"/>
      <c r="E14" s="93"/>
      <c r="F14" s="267"/>
      <c r="G14" s="103"/>
      <c r="H14" s="93"/>
      <c r="I14" s="97"/>
      <c r="J14" s="280"/>
      <c r="K14" s="104" t="s">
        <v>61</v>
      </c>
      <c r="L14" s="93">
        <f t="shared" ref="L14:L15" si="4">1000/694*M14</f>
        <v>43.227665706051873</v>
      </c>
      <c r="M14" s="78" t="s">
        <v>72</v>
      </c>
      <c r="N14" s="267"/>
      <c r="O14" s="103" t="s">
        <v>109</v>
      </c>
      <c r="P14" s="93">
        <f t="shared" si="3"/>
        <v>43.227665706051873</v>
      </c>
      <c r="Q14" s="97" t="s">
        <v>72</v>
      </c>
      <c r="R14" s="262"/>
      <c r="S14" s="148" t="s">
        <v>171</v>
      </c>
      <c r="T14" s="93">
        <f t="shared" si="2"/>
        <v>64.841498559077806</v>
      </c>
      <c r="U14" s="97" t="s">
        <v>158</v>
      </c>
    </row>
    <row r="15" spans="1:21" s="66" customFormat="1" ht="16.5" customHeight="1">
      <c r="A15" s="273"/>
      <c r="B15" s="263"/>
      <c r="C15" s="102"/>
      <c r="D15" s="93"/>
      <c r="E15" s="97"/>
      <c r="F15" s="267"/>
      <c r="G15" s="103"/>
      <c r="H15" s="93"/>
      <c r="I15" s="97"/>
      <c r="J15" s="280"/>
      <c r="K15" s="104" t="s">
        <v>49</v>
      </c>
      <c r="L15" s="93">
        <f t="shared" si="4"/>
        <v>0.86455331412103742</v>
      </c>
      <c r="M15" s="78" t="s">
        <v>56</v>
      </c>
      <c r="N15" s="267"/>
      <c r="O15" s="103" t="s">
        <v>69</v>
      </c>
      <c r="P15" s="93">
        <f t="shared" si="3"/>
        <v>7.2046109510086449</v>
      </c>
      <c r="Q15" s="97" t="s">
        <v>44</v>
      </c>
      <c r="R15" s="262"/>
      <c r="S15" s="148" t="s">
        <v>69</v>
      </c>
      <c r="T15" s="93">
        <f t="shared" si="2"/>
        <v>7.2046109510086449</v>
      </c>
      <c r="U15" s="97" t="s">
        <v>44</v>
      </c>
    </row>
    <row r="16" spans="1:21" s="66" customFormat="1" ht="16.5" customHeight="1">
      <c r="A16" s="273"/>
      <c r="B16" s="263"/>
      <c r="C16" s="83"/>
      <c r="D16" s="93"/>
      <c r="E16" s="78"/>
      <c r="F16" s="267"/>
      <c r="G16" s="105"/>
      <c r="H16" s="93"/>
      <c r="I16" s="78"/>
      <c r="J16" s="280"/>
      <c r="K16" s="104"/>
      <c r="L16" s="93"/>
      <c r="M16" s="78"/>
      <c r="N16" s="267"/>
      <c r="O16" s="103"/>
      <c r="P16" s="93"/>
      <c r="Q16" s="97"/>
      <c r="R16" s="262"/>
      <c r="S16" s="104" t="s">
        <v>96</v>
      </c>
      <c r="T16" s="93">
        <f t="shared" si="2"/>
        <v>4.3227665706051877</v>
      </c>
      <c r="U16" s="78" t="s">
        <v>64</v>
      </c>
    </row>
    <row r="17" spans="1:21" s="66" customFormat="1" ht="16.5" customHeight="1">
      <c r="A17" s="273"/>
      <c r="B17" s="263"/>
      <c r="C17" s="83"/>
      <c r="D17" s="93"/>
      <c r="E17" s="78"/>
      <c r="F17" s="267"/>
      <c r="G17" s="105"/>
      <c r="H17" s="93"/>
      <c r="I17" s="78"/>
      <c r="J17" s="281"/>
      <c r="K17" s="104"/>
      <c r="L17" s="93"/>
      <c r="M17" s="78"/>
      <c r="N17" s="267"/>
      <c r="O17" s="103"/>
      <c r="P17" s="93"/>
      <c r="Q17" s="78"/>
      <c r="R17" s="262"/>
      <c r="S17" s="104"/>
      <c r="T17" s="93"/>
      <c r="U17" s="78"/>
    </row>
    <row r="18" spans="1:21" s="9" customFormat="1" ht="19.2" customHeight="1">
      <c r="A18" s="276" t="s">
        <v>14</v>
      </c>
      <c r="B18" s="259"/>
      <c r="C18" s="21"/>
      <c r="D18" s="93"/>
      <c r="E18" s="227"/>
      <c r="F18" s="259" t="s">
        <v>15</v>
      </c>
      <c r="G18" s="21"/>
      <c r="H18" s="93"/>
      <c r="I18" s="227"/>
      <c r="J18" s="259" t="s">
        <v>15</v>
      </c>
      <c r="K18" s="83" t="s">
        <v>51</v>
      </c>
      <c r="L18" s="93">
        <f t="shared" ref="L18" si="5">1000/694*M18</f>
        <v>76.368876080691635</v>
      </c>
      <c r="M18" s="97" t="s">
        <v>334</v>
      </c>
      <c r="N18" s="259" t="s">
        <v>15</v>
      </c>
      <c r="O18" s="21" t="s">
        <v>163</v>
      </c>
      <c r="P18" s="93">
        <f t="shared" ref="P18" si="6">1000/694*Q18</f>
        <v>76.368876080691635</v>
      </c>
      <c r="Q18" s="220">
        <v>53</v>
      </c>
      <c r="R18" s="259" t="s">
        <v>15</v>
      </c>
      <c r="S18" s="21" t="s">
        <v>125</v>
      </c>
      <c r="T18" s="93">
        <f t="shared" si="2"/>
        <v>76.368876080691635</v>
      </c>
      <c r="U18" s="220">
        <v>53</v>
      </c>
    </row>
    <row r="19" spans="1:21" s="3" customFormat="1" ht="19.2" customHeight="1">
      <c r="A19" s="277"/>
      <c r="B19" s="260"/>
      <c r="C19" s="292" t="s">
        <v>17</v>
      </c>
      <c r="D19" s="93"/>
      <c r="E19" s="28"/>
      <c r="F19" s="260"/>
      <c r="G19" s="264" t="s">
        <v>19</v>
      </c>
      <c r="H19" s="93"/>
      <c r="I19" s="28"/>
      <c r="J19" s="260"/>
      <c r="K19" s="264" t="s">
        <v>17</v>
      </c>
      <c r="L19" s="93"/>
      <c r="M19" s="40"/>
      <c r="N19" s="260"/>
      <c r="O19" s="264" t="s">
        <v>18</v>
      </c>
      <c r="P19" s="93"/>
      <c r="Q19" s="40"/>
      <c r="R19" s="260"/>
      <c r="S19" s="264" t="s">
        <v>17</v>
      </c>
      <c r="T19" s="93"/>
      <c r="U19" s="4"/>
    </row>
    <row r="20" spans="1:21" s="3" customFormat="1" ht="19.2" customHeight="1">
      <c r="A20" s="277"/>
      <c r="B20" s="260"/>
      <c r="C20" s="293"/>
      <c r="D20" s="93"/>
      <c r="E20" s="28"/>
      <c r="F20" s="260"/>
      <c r="G20" s="265"/>
      <c r="H20" s="93"/>
      <c r="I20" s="28"/>
      <c r="J20" s="260"/>
      <c r="K20" s="265"/>
      <c r="L20" s="93"/>
      <c r="M20" s="40"/>
      <c r="N20" s="260"/>
      <c r="O20" s="265"/>
      <c r="P20" s="93"/>
      <c r="Q20" s="40"/>
      <c r="R20" s="260"/>
      <c r="S20" s="265"/>
      <c r="T20" s="93"/>
      <c r="U20" s="4"/>
    </row>
    <row r="21" spans="1:21" s="3" customFormat="1" ht="19.2" customHeight="1">
      <c r="A21" s="277"/>
      <c r="B21" s="260"/>
      <c r="C21" s="290" t="s">
        <v>16</v>
      </c>
      <c r="D21" s="93"/>
      <c r="E21" s="28"/>
      <c r="F21" s="260"/>
      <c r="G21" s="290" t="s">
        <v>16</v>
      </c>
      <c r="H21" s="93"/>
      <c r="I21" s="28"/>
      <c r="J21" s="260"/>
      <c r="K21" s="290" t="s">
        <v>16</v>
      </c>
      <c r="L21" s="93"/>
      <c r="M21" s="40"/>
      <c r="N21" s="260"/>
      <c r="O21" s="290" t="s">
        <v>16</v>
      </c>
      <c r="P21" s="93"/>
      <c r="Q21" s="40"/>
      <c r="R21" s="260"/>
      <c r="S21" s="290" t="s">
        <v>16</v>
      </c>
      <c r="T21" s="93"/>
      <c r="U21" s="4"/>
    </row>
    <row r="22" spans="1:21" s="3" customFormat="1" ht="19.2" customHeight="1">
      <c r="A22" s="278"/>
      <c r="B22" s="261"/>
      <c r="C22" s="291"/>
      <c r="D22" s="93"/>
      <c r="E22" s="28"/>
      <c r="F22" s="261"/>
      <c r="G22" s="291"/>
      <c r="H22" s="93"/>
      <c r="I22" s="28"/>
      <c r="J22" s="261"/>
      <c r="K22" s="291"/>
      <c r="L22" s="93"/>
      <c r="M22" s="40"/>
      <c r="N22" s="261"/>
      <c r="O22" s="291"/>
      <c r="P22" s="93"/>
      <c r="Q22" s="40"/>
      <c r="R22" s="261"/>
      <c r="S22" s="291"/>
      <c r="T22" s="93"/>
      <c r="U22" s="4"/>
    </row>
    <row r="23" spans="1:21" s="3" customFormat="1" ht="19.2" customHeight="1">
      <c r="A23" s="255" t="s">
        <v>9</v>
      </c>
      <c r="B23" s="257"/>
      <c r="C23" s="2"/>
      <c r="D23" s="93"/>
      <c r="E23" s="28"/>
      <c r="F23" s="257"/>
      <c r="G23" s="2"/>
      <c r="H23" s="93"/>
      <c r="I23" s="28"/>
      <c r="J23" s="266" t="s">
        <v>305</v>
      </c>
      <c r="K23" s="21" t="str">
        <f>J23</f>
        <v>小餐包</v>
      </c>
      <c r="L23" s="93">
        <f t="shared" ref="L23" si="7">1000/694*M23</f>
        <v>21.613832853025936</v>
      </c>
      <c r="M23" s="220">
        <v>15</v>
      </c>
      <c r="N23" s="257"/>
      <c r="O23" s="2"/>
      <c r="P23" s="93"/>
      <c r="Q23" s="40"/>
      <c r="R23" s="257"/>
      <c r="S23" s="2"/>
      <c r="T23" s="93"/>
      <c r="U23" s="4"/>
    </row>
    <row r="24" spans="1:21" s="3" customFormat="1" ht="19.2" customHeight="1">
      <c r="A24" s="256"/>
      <c r="B24" s="258"/>
      <c r="C24" s="2"/>
      <c r="D24" s="93"/>
      <c r="E24" s="28"/>
      <c r="F24" s="258"/>
      <c r="G24" s="2"/>
      <c r="H24" s="93"/>
      <c r="I24" s="28"/>
      <c r="J24" s="266"/>
      <c r="K24" s="2"/>
      <c r="L24" s="93"/>
      <c r="M24" s="40"/>
      <c r="N24" s="258"/>
      <c r="O24" s="2"/>
      <c r="P24" s="93"/>
      <c r="Q24" s="40"/>
      <c r="R24" s="258"/>
      <c r="S24" s="2"/>
      <c r="T24" s="93"/>
      <c r="U24" s="4"/>
    </row>
    <row r="25" spans="1:21" s="3" customFormat="1" ht="19.2" customHeight="1">
      <c r="A25" s="256"/>
      <c r="B25" s="258"/>
      <c r="C25" s="2"/>
      <c r="D25" s="93"/>
      <c r="E25" s="28"/>
      <c r="F25" s="258"/>
      <c r="G25" s="2"/>
      <c r="H25" s="93"/>
      <c r="I25" s="28"/>
      <c r="J25" s="266"/>
      <c r="K25" s="2"/>
      <c r="L25" s="93"/>
      <c r="M25" s="40"/>
      <c r="N25" s="258"/>
      <c r="O25" s="2"/>
      <c r="P25" s="93"/>
      <c r="Q25" s="40"/>
      <c r="R25" s="258"/>
      <c r="S25" s="2"/>
      <c r="T25" s="93"/>
      <c r="U25" s="4"/>
    </row>
    <row r="26" spans="1:21" s="3" customFormat="1" ht="19.2" customHeight="1">
      <c r="A26" s="256"/>
      <c r="B26" s="258"/>
      <c r="C26" s="2"/>
      <c r="D26" s="93"/>
      <c r="E26" s="28"/>
      <c r="F26" s="258"/>
      <c r="G26" s="2"/>
      <c r="H26" s="93"/>
      <c r="I26" s="28"/>
      <c r="J26" s="266"/>
      <c r="K26" s="2"/>
      <c r="L26" s="93"/>
      <c r="M26" s="40"/>
      <c r="N26" s="258"/>
      <c r="O26" s="2"/>
      <c r="P26" s="93"/>
      <c r="Q26" s="40"/>
      <c r="R26" s="258"/>
      <c r="S26" s="2"/>
      <c r="T26" s="93"/>
      <c r="U26" s="4"/>
    </row>
    <row r="27" spans="1:21" s="3" customFormat="1" ht="19.2" customHeight="1">
      <c r="A27" s="256"/>
      <c r="B27" s="258"/>
      <c r="C27" s="2"/>
      <c r="D27" s="93"/>
      <c r="E27" s="28"/>
      <c r="F27" s="258"/>
      <c r="G27" s="2"/>
      <c r="H27" s="93"/>
      <c r="I27" s="28"/>
      <c r="J27" s="266"/>
      <c r="K27" s="2"/>
      <c r="L27" s="93"/>
      <c r="M27" s="40"/>
      <c r="N27" s="258"/>
      <c r="O27" s="2"/>
      <c r="P27" s="93"/>
      <c r="Q27" s="40"/>
      <c r="R27" s="258"/>
      <c r="S27" s="2"/>
      <c r="T27" s="93"/>
      <c r="U27" s="4"/>
    </row>
    <row r="28" spans="1:21" s="66" customFormat="1" ht="16.5" customHeight="1">
      <c r="A28" s="273" t="s">
        <v>1</v>
      </c>
      <c r="B28" s="262"/>
      <c r="C28" s="154"/>
      <c r="D28" s="93"/>
      <c r="E28" s="97"/>
      <c r="F28" s="279"/>
      <c r="G28" s="127"/>
      <c r="H28" s="93"/>
      <c r="I28" s="97"/>
      <c r="J28" s="262"/>
      <c r="K28" s="103"/>
      <c r="L28" s="93"/>
      <c r="M28" s="94"/>
      <c r="N28" s="267" t="s">
        <v>213</v>
      </c>
      <c r="O28" s="95" t="s">
        <v>214</v>
      </c>
      <c r="P28" s="93">
        <f t="shared" ref="P28:P30" si="8">1000/694*Q28</f>
        <v>28.81844380403458</v>
      </c>
      <c r="Q28" s="97" t="s">
        <v>60</v>
      </c>
      <c r="R28" s="263" t="s">
        <v>131</v>
      </c>
      <c r="S28" s="103" t="s">
        <v>132</v>
      </c>
      <c r="T28" s="93">
        <f t="shared" ref="T28:T29" si="9">1000/694*U28</f>
        <v>17.291066282420751</v>
      </c>
      <c r="U28" s="97" t="s">
        <v>48</v>
      </c>
    </row>
    <row r="29" spans="1:21" s="66" customFormat="1" ht="16.5" customHeight="1">
      <c r="A29" s="273"/>
      <c r="B29" s="262"/>
      <c r="C29" s="103"/>
      <c r="D29" s="93"/>
      <c r="E29" s="97"/>
      <c r="F29" s="280"/>
      <c r="G29" s="128"/>
      <c r="H29" s="93"/>
      <c r="I29" s="97"/>
      <c r="J29" s="262"/>
      <c r="K29" s="103"/>
      <c r="L29" s="93"/>
      <c r="M29" s="94"/>
      <c r="N29" s="267"/>
      <c r="O29" s="95" t="s">
        <v>57</v>
      </c>
      <c r="P29" s="93">
        <f t="shared" si="8"/>
        <v>7.2046109510086449</v>
      </c>
      <c r="Q29" s="97" t="s">
        <v>44</v>
      </c>
      <c r="R29" s="263"/>
      <c r="S29" s="103" t="s">
        <v>133</v>
      </c>
      <c r="T29" s="93">
        <f t="shared" si="9"/>
        <v>4.3227665706051877</v>
      </c>
      <c r="U29" s="97" t="s">
        <v>64</v>
      </c>
    </row>
    <row r="30" spans="1:21" s="66" customFormat="1" ht="16.5" customHeight="1">
      <c r="A30" s="273"/>
      <c r="B30" s="262"/>
      <c r="C30" s="119"/>
      <c r="D30" s="93"/>
      <c r="E30" s="97"/>
      <c r="F30" s="280"/>
      <c r="G30" s="127"/>
      <c r="H30" s="93"/>
      <c r="I30" s="97"/>
      <c r="J30" s="262"/>
      <c r="K30" s="119"/>
      <c r="L30" s="93"/>
      <c r="M30" s="94"/>
      <c r="N30" s="267"/>
      <c r="O30" s="95" t="s">
        <v>96</v>
      </c>
      <c r="P30" s="93">
        <f t="shared" si="8"/>
        <v>4.3227665706051877</v>
      </c>
      <c r="Q30" s="97" t="s">
        <v>64</v>
      </c>
      <c r="R30" s="263"/>
      <c r="S30" s="83"/>
      <c r="T30" s="93"/>
      <c r="U30" s="97"/>
    </row>
    <row r="31" spans="1:21" s="66" customFormat="1" ht="16.5" customHeight="1">
      <c r="A31" s="273"/>
      <c r="B31" s="262"/>
      <c r="C31" s="96"/>
      <c r="D31" s="93"/>
      <c r="E31" s="97"/>
      <c r="F31" s="280"/>
      <c r="G31" s="128"/>
      <c r="H31" s="93"/>
      <c r="I31" s="97"/>
      <c r="J31" s="262"/>
      <c r="K31" s="96"/>
      <c r="L31" s="93"/>
      <c r="M31" s="94"/>
      <c r="N31" s="267"/>
      <c r="O31" s="123"/>
      <c r="P31" s="93"/>
      <c r="Q31" s="97"/>
      <c r="R31" s="263"/>
      <c r="S31" s="102"/>
      <c r="T31" s="93"/>
      <c r="U31" s="78"/>
    </row>
    <row r="32" spans="1:21" s="66" customFormat="1" ht="16.5" customHeight="1">
      <c r="A32" s="273"/>
      <c r="B32" s="262"/>
      <c r="C32" s="218"/>
      <c r="D32" s="93"/>
      <c r="E32" s="78"/>
      <c r="F32" s="281"/>
      <c r="G32" s="218"/>
      <c r="H32" s="93"/>
      <c r="I32" s="78"/>
      <c r="J32" s="262"/>
      <c r="K32" s="218"/>
      <c r="L32" s="93"/>
      <c r="M32" s="81"/>
      <c r="N32" s="267"/>
      <c r="O32" s="218"/>
      <c r="P32" s="93"/>
      <c r="Q32" s="78"/>
      <c r="R32" s="263"/>
      <c r="S32" s="83"/>
      <c r="T32" s="93"/>
      <c r="U32" s="78"/>
    </row>
    <row r="33" spans="1:21" s="66" customFormat="1" ht="16.5" customHeight="1">
      <c r="A33" s="283" t="s">
        <v>40</v>
      </c>
      <c r="B33" s="89" t="s">
        <v>8</v>
      </c>
      <c r="C33" s="218"/>
      <c r="D33" s="82"/>
      <c r="E33" s="81"/>
      <c r="F33" s="217" t="s">
        <v>8</v>
      </c>
      <c r="G33" s="218"/>
      <c r="H33" s="218"/>
      <c r="I33" s="78"/>
      <c r="J33" s="215" t="s">
        <v>8</v>
      </c>
      <c r="K33" s="87" t="s">
        <v>8</v>
      </c>
      <c r="L33" s="86">
        <v>1</v>
      </c>
      <c r="M33" s="81" t="s">
        <v>273</v>
      </c>
      <c r="N33" s="217" t="s">
        <v>8</v>
      </c>
      <c r="O33" s="218"/>
      <c r="P33" s="218"/>
      <c r="Q33" s="78"/>
      <c r="R33" s="215" t="s">
        <v>8</v>
      </c>
      <c r="S33" s="87"/>
      <c r="T33" s="86"/>
      <c r="U33" s="78"/>
    </row>
    <row r="34" spans="1:21" s="66" customFormat="1" ht="16.5" customHeight="1">
      <c r="A34" s="284"/>
      <c r="B34" s="77" t="s">
        <v>5</v>
      </c>
      <c r="C34" s="76"/>
      <c r="D34" s="126"/>
      <c r="E34" s="75"/>
      <c r="F34" s="76" t="s">
        <v>5</v>
      </c>
      <c r="G34" s="76"/>
      <c r="H34" s="214"/>
      <c r="I34" s="80"/>
      <c r="J34" s="79" t="s">
        <v>5</v>
      </c>
      <c r="K34" s="76"/>
      <c r="L34" s="214"/>
      <c r="M34" s="75"/>
      <c r="N34" s="76" t="s">
        <v>10</v>
      </c>
      <c r="O34" s="76"/>
      <c r="P34" s="214"/>
      <c r="Q34" s="80"/>
      <c r="R34" s="77" t="s">
        <v>5</v>
      </c>
      <c r="S34" s="73"/>
      <c r="T34" s="72"/>
      <c r="U34" s="80"/>
    </row>
    <row r="35" spans="1:21" s="9" customFormat="1" ht="19.2" customHeight="1">
      <c r="A35" s="274" t="s">
        <v>11</v>
      </c>
      <c r="B35" s="270" t="s">
        <v>12</v>
      </c>
      <c r="C35" s="271"/>
      <c r="D35" s="130"/>
      <c r="E35" s="130"/>
      <c r="F35" s="270" t="s">
        <v>12</v>
      </c>
      <c r="G35" s="271"/>
      <c r="H35" s="130"/>
      <c r="I35" s="130"/>
      <c r="J35" s="270" t="s">
        <v>12</v>
      </c>
      <c r="K35" s="271"/>
      <c r="L35" s="130"/>
      <c r="M35" s="130"/>
      <c r="N35" s="270" t="s">
        <v>12</v>
      </c>
      <c r="O35" s="271"/>
      <c r="P35" s="130"/>
      <c r="Q35" s="130"/>
      <c r="R35" s="270" t="s">
        <v>12</v>
      </c>
      <c r="S35" s="271"/>
      <c r="T35" s="130"/>
      <c r="U35" s="130"/>
    </row>
    <row r="36" spans="1:21" s="50" customFormat="1" ht="19.2" customHeight="1">
      <c r="A36" s="275"/>
      <c r="B36" s="247" t="s">
        <v>42</v>
      </c>
      <c r="C36" s="247"/>
      <c r="D36" s="163"/>
      <c r="E36" s="16"/>
      <c r="F36" s="247" t="s">
        <v>42</v>
      </c>
      <c r="G36" s="247"/>
      <c r="H36" s="163"/>
      <c r="I36" s="16"/>
      <c r="J36" s="247" t="s">
        <v>42</v>
      </c>
      <c r="K36" s="247"/>
      <c r="L36" s="163">
        <v>5</v>
      </c>
      <c r="M36" s="16">
        <f>L36*70</f>
        <v>350</v>
      </c>
      <c r="N36" s="247" t="s">
        <v>42</v>
      </c>
      <c r="O36" s="247"/>
      <c r="P36" s="163">
        <v>4.5</v>
      </c>
      <c r="Q36" s="16">
        <f>P36*70</f>
        <v>315</v>
      </c>
      <c r="R36" s="247" t="s">
        <v>42</v>
      </c>
      <c r="S36" s="247"/>
      <c r="T36" s="163">
        <v>5</v>
      </c>
      <c r="U36" s="16">
        <f>T36*70</f>
        <v>350</v>
      </c>
    </row>
    <row r="37" spans="1:21" s="50" customFormat="1" ht="19.2" customHeight="1">
      <c r="A37" s="275"/>
      <c r="B37" s="247" t="s">
        <v>43</v>
      </c>
      <c r="C37" s="247"/>
      <c r="D37" s="163"/>
      <c r="E37" s="16"/>
      <c r="F37" s="247" t="s">
        <v>43</v>
      </c>
      <c r="G37" s="247"/>
      <c r="H37" s="163"/>
      <c r="I37" s="16"/>
      <c r="J37" s="247" t="s">
        <v>43</v>
      </c>
      <c r="K37" s="247"/>
      <c r="L37" s="163">
        <v>2.4</v>
      </c>
      <c r="M37" s="16">
        <f>L37*75</f>
        <v>180</v>
      </c>
      <c r="N37" s="247" t="s">
        <v>43</v>
      </c>
      <c r="O37" s="247"/>
      <c r="P37" s="163">
        <v>2.5</v>
      </c>
      <c r="Q37" s="16">
        <f>P37*75</f>
        <v>187.5</v>
      </c>
      <c r="R37" s="247" t="s">
        <v>43</v>
      </c>
      <c r="S37" s="247"/>
      <c r="T37" s="163">
        <v>2.1</v>
      </c>
      <c r="U37" s="16">
        <f>T37*75</f>
        <v>157.5</v>
      </c>
    </row>
    <row r="38" spans="1:21" s="50" customFormat="1" ht="19.2" customHeight="1">
      <c r="A38" s="275"/>
      <c r="B38" s="247" t="s">
        <v>32</v>
      </c>
      <c r="C38" s="247"/>
      <c r="D38" s="163"/>
      <c r="E38" s="16"/>
      <c r="F38" s="247" t="s">
        <v>32</v>
      </c>
      <c r="G38" s="247"/>
      <c r="H38" s="163"/>
      <c r="I38" s="16"/>
      <c r="J38" s="247" t="s">
        <v>32</v>
      </c>
      <c r="K38" s="247"/>
      <c r="L38" s="163">
        <v>0.8</v>
      </c>
      <c r="M38" s="16">
        <f>L38*25</f>
        <v>20</v>
      </c>
      <c r="N38" s="247" t="s">
        <v>32</v>
      </c>
      <c r="O38" s="247"/>
      <c r="P38" s="163">
        <v>1.1399999999999999</v>
      </c>
      <c r="Q38" s="16">
        <f>P38*25</f>
        <v>28.499999999999996</v>
      </c>
      <c r="R38" s="247" t="s">
        <v>32</v>
      </c>
      <c r="S38" s="247"/>
      <c r="T38" s="163">
        <v>1.02</v>
      </c>
      <c r="U38" s="16">
        <f>T38*25</f>
        <v>25.5</v>
      </c>
    </row>
    <row r="39" spans="1:21" s="50" customFormat="1" ht="19.2" customHeight="1">
      <c r="A39" s="275"/>
      <c r="B39" s="247" t="s">
        <v>33</v>
      </c>
      <c r="C39" s="247"/>
      <c r="D39" s="163"/>
      <c r="E39" s="16"/>
      <c r="F39" s="247" t="s">
        <v>33</v>
      </c>
      <c r="G39" s="247"/>
      <c r="H39" s="163"/>
      <c r="I39" s="16"/>
      <c r="J39" s="247" t="s">
        <v>33</v>
      </c>
      <c r="K39" s="247"/>
      <c r="L39" s="166">
        <v>1</v>
      </c>
      <c r="M39" s="16">
        <f>L39*60</f>
        <v>60</v>
      </c>
      <c r="N39" s="247" t="s">
        <v>33</v>
      </c>
      <c r="O39" s="247"/>
      <c r="P39" s="163"/>
      <c r="Q39" s="16"/>
      <c r="R39" s="247" t="s">
        <v>33</v>
      </c>
      <c r="S39" s="247"/>
      <c r="T39" s="163"/>
      <c r="U39" s="16"/>
    </row>
    <row r="40" spans="1:21" s="50" customFormat="1" ht="19.2" customHeight="1">
      <c r="A40" s="275"/>
      <c r="B40" s="247" t="s">
        <v>22</v>
      </c>
      <c r="C40" s="247"/>
      <c r="D40" s="163"/>
      <c r="E40" s="16"/>
      <c r="F40" s="247" t="s">
        <v>22</v>
      </c>
      <c r="G40" s="247"/>
      <c r="H40" s="163"/>
      <c r="I40" s="16"/>
      <c r="J40" s="247" t="s">
        <v>22</v>
      </c>
      <c r="K40" s="247"/>
      <c r="L40" s="163"/>
      <c r="M40" s="16"/>
      <c r="N40" s="247" t="s">
        <v>22</v>
      </c>
      <c r="O40" s="247"/>
      <c r="P40" s="163"/>
      <c r="Q40" s="16"/>
      <c r="R40" s="247" t="s">
        <v>22</v>
      </c>
      <c r="S40" s="247"/>
      <c r="T40" s="163"/>
      <c r="U40" s="16"/>
    </row>
    <row r="41" spans="1:21" s="50" customFormat="1" ht="19.2" customHeight="1">
      <c r="A41" s="275"/>
      <c r="B41" s="249" t="s">
        <v>24</v>
      </c>
      <c r="C41" s="249"/>
      <c r="D41" s="163"/>
      <c r="E41" s="16"/>
      <c r="F41" s="249" t="s">
        <v>24</v>
      </c>
      <c r="G41" s="249"/>
      <c r="H41" s="163"/>
      <c r="I41" s="16"/>
      <c r="J41" s="249" t="s">
        <v>24</v>
      </c>
      <c r="K41" s="249"/>
      <c r="L41" s="163">
        <v>1.9</v>
      </c>
      <c r="M41" s="16">
        <f t="shared" ref="M41" si="10">L41*70</f>
        <v>133</v>
      </c>
      <c r="N41" s="249" t="s">
        <v>24</v>
      </c>
      <c r="O41" s="249"/>
      <c r="P41" s="163">
        <v>1.9</v>
      </c>
      <c r="Q41" s="16">
        <f t="shared" ref="Q41" si="11">P41*70</f>
        <v>133</v>
      </c>
      <c r="R41" s="249" t="s">
        <v>24</v>
      </c>
      <c r="S41" s="249"/>
      <c r="T41" s="163">
        <v>2</v>
      </c>
      <c r="U41" s="16">
        <f t="shared" ref="U41" si="12">T41*70</f>
        <v>140</v>
      </c>
    </row>
    <row r="42" spans="1:21" s="50" customFormat="1" ht="19.2" customHeight="1">
      <c r="A42" s="275"/>
      <c r="B42" s="247" t="s">
        <v>34</v>
      </c>
      <c r="C42" s="247"/>
      <c r="D42" s="60"/>
      <c r="E42" s="16"/>
      <c r="F42" s="247" t="s">
        <v>34</v>
      </c>
      <c r="G42" s="247"/>
      <c r="H42" s="60"/>
      <c r="I42" s="16"/>
      <c r="J42" s="247" t="s">
        <v>34</v>
      </c>
      <c r="K42" s="247"/>
      <c r="L42" s="60"/>
      <c r="M42" s="16">
        <f>SUM(M36:M41)</f>
        <v>743</v>
      </c>
      <c r="N42" s="247" t="s">
        <v>34</v>
      </c>
      <c r="O42" s="247"/>
      <c r="P42" s="60"/>
      <c r="Q42" s="16">
        <f>SUM(Q36:Q41)</f>
        <v>664</v>
      </c>
      <c r="R42" s="247" t="s">
        <v>34</v>
      </c>
      <c r="S42" s="247"/>
      <c r="T42" s="60"/>
      <c r="U42" s="16">
        <f>SUM(U36:U41)</f>
        <v>673</v>
      </c>
    </row>
    <row r="43" spans="1:21" s="9" customFormat="1" ht="25.5" customHeight="1">
      <c r="A43" s="131"/>
      <c r="B43" s="132" t="s">
        <v>6</v>
      </c>
      <c r="C43" s="132"/>
      <c r="D43" s="132"/>
      <c r="E43" s="132"/>
      <c r="F43" s="132"/>
      <c r="G43" s="132"/>
      <c r="H43" s="132" t="s">
        <v>21</v>
      </c>
      <c r="I43" s="132"/>
      <c r="J43" s="132"/>
      <c r="K43" s="132"/>
      <c r="L43" s="132"/>
      <c r="M43" s="132"/>
      <c r="N43" s="8"/>
      <c r="O43" s="8"/>
      <c r="P43" s="250" t="s">
        <v>7</v>
      </c>
      <c r="Q43" s="250"/>
      <c r="R43" s="1"/>
      <c r="S43" s="1"/>
      <c r="T43" s="1"/>
      <c r="U43" s="1"/>
    </row>
    <row r="44" spans="1:21" s="10" customFormat="1" ht="20.100000000000001" customHeight="1">
      <c r="A44" s="248" t="s">
        <v>105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21" s="10" customFormat="1" ht="20.100000000000001" customHeight="1">
      <c r="A45" s="64" t="s">
        <v>20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00000000000001" customHeight="1">
      <c r="A46" s="248" t="s">
        <v>13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</row>
  </sheetData>
  <mergeCells count="102">
    <mergeCell ref="S2:T2"/>
    <mergeCell ref="A33:A34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9:S20"/>
    <mergeCell ref="C21:C22"/>
    <mergeCell ref="G21:G22"/>
    <mergeCell ref="K21:K22"/>
    <mergeCell ref="O21:O22"/>
    <mergeCell ref="S21:S22"/>
    <mergeCell ref="R18:R22"/>
    <mergeCell ref="C19:C20"/>
    <mergeCell ref="G19:G20"/>
    <mergeCell ref="N28:N32"/>
    <mergeCell ref="R28:R32"/>
    <mergeCell ref="A46:M46"/>
    <mergeCell ref="J18:J22"/>
    <mergeCell ref="A7:A12"/>
    <mergeCell ref="A13:A17"/>
    <mergeCell ref="A35:A42"/>
    <mergeCell ref="B40:C40"/>
    <mergeCell ref="F40:G40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J7:J17"/>
    <mergeCell ref="R36:S36"/>
    <mergeCell ref="J36:K36"/>
    <mergeCell ref="J37:K37"/>
    <mergeCell ref="F36:G36"/>
    <mergeCell ref="F37:G37"/>
    <mergeCell ref="N35:O35"/>
    <mergeCell ref="B36:C36"/>
    <mergeCell ref="B37:C37"/>
    <mergeCell ref="B35:C35"/>
    <mergeCell ref="F35:G35"/>
    <mergeCell ref="R35:S35"/>
    <mergeCell ref="R37:S37"/>
    <mergeCell ref="J35:K35"/>
    <mergeCell ref="N36:O36"/>
    <mergeCell ref="R40:S40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B7:B12"/>
    <mergeCell ref="B13:B17"/>
    <mergeCell ref="O19:O20"/>
    <mergeCell ref="J23:J27"/>
    <mergeCell ref="N23:N27"/>
    <mergeCell ref="N7:N12"/>
    <mergeCell ref="B18:B22"/>
    <mergeCell ref="F18:F22"/>
    <mergeCell ref="K19:K20"/>
    <mergeCell ref="R23:R27"/>
    <mergeCell ref="R7:R12"/>
    <mergeCell ref="N13:N17"/>
    <mergeCell ref="R13:R17"/>
    <mergeCell ref="N37:O37"/>
    <mergeCell ref="A1:K1"/>
    <mergeCell ref="R38:S38"/>
    <mergeCell ref="A44:M44"/>
    <mergeCell ref="R42:S42"/>
    <mergeCell ref="N42:O42"/>
    <mergeCell ref="F38:G38"/>
    <mergeCell ref="B39:C39"/>
    <mergeCell ref="F39:G39"/>
    <mergeCell ref="J39:K39"/>
    <mergeCell ref="N39:O39"/>
    <mergeCell ref="R39:S39"/>
    <mergeCell ref="J38:K38"/>
    <mergeCell ref="B42:C42"/>
    <mergeCell ref="F42:G42"/>
    <mergeCell ref="J42:K42"/>
    <mergeCell ref="N40:O40"/>
    <mergeCell ref="B41:C41"/>
    <mergeCell ref="F41:G41"/>
    <mergeCell ref="J41:K41"/>
    <mergeCell ref="N41:O41"/>
    <mergeCell ref="R41:S41"/>
    <mergeCell ref="B38:C38"/>
    <mergeCell ref="N38:O38"/>
    <mergeCell ref="P43:Q4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A10" zoomScale="80" zoomScaleNormal="80" zoomScaleSheetLayoutView="100" workbookViewId="0">
      <selection activeCell="J22" sqref="J22:J26"/>
    </sheetView>
  </sheetViews>
  <sheetFormatPr defaultColWidth="9" defaultRowHeight="16.2"/>
  <cols>
    <col min="1" max="2" width="7.5546875" style="55" customWidth="1"/>
    <col min="3" max="3" width="12.6640625" style="55" customWidth="1"/>
    <col min="4" max="6" width="7.5546875" style="55" customWidth="1"/>
    <col min="7" max="7" width="12.6640625" style="55" customWidth="1"/>
    <col min="8" max="8" width="7.5546875" style="55" customWidth="1"/>
    <col min="9" max="10" width="7.5546875" style="45" customWidth="1"/>
    <col min="11" max="11" width="12.6640625" style="45" customWidth="1"/>
    <col min="12" max="14" width="7.5546875" style="45" customWidth="1"/>
    <col min="15" max="15" width="12.6640625" style="45" customWidth="1"/>
    <col min="16" max="18" width="7.5546875" style="45" customWidth="1"/>
    <col min="19" max="19" width="12.6640625" style="45" customWidth="1"/>
    <col min="20" max="21" width="7.5546875" style="45" customWidth="1"/>
    <col min="22" max="16384" width="9" style="45"/>
  </cols>
  <sheetData>
    <row r="1" spans="1:21" ht="28.5" customHeight="1">
      <c r="A1" s="296" t="str">
        <f>工作表1!A1</f>
        <v xml:space="preserve"> 屏東縣東寧.竹田國民小學112年3月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7" t="str">
        <f>工作表1!G2</f>
        <v>第2週學生午餐食譜(自設廚房)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6" t="str">
        <f>工作表1!A3</f>
        <v>供應人數：694人</v>
      </c>
      <c r="B2" s="47"/>
      <c r="C2" s="47"/>
      <c r="D2" s="47"/>
      <c r="E2" s="47"/>
      <c r="F2" s="47"/>
      <c r="G2" s="48" t="s">
        <v>38</v>
      </c>
      <c r="H2" s="48"/>
      <c r="I2" s="48"/>
      <c r="J2" s="48"/>
      <c r="K2" s="48"/>
      <c r="L2" s="48" t="str">
        <f>工作表1!A4</f>
        <v>食材供應商：西台餐廳</v>
      </c>
      <c r="M2" s="48"/>
      <c r="O2" s="48"/>
      <c r="P2" s="48" t="str">
        <f>工作表1!A5</f>
        <v>電話：08-7792135</v>
      </c>
      <c r="Q2" s="48"/>
      <c r="S2" s="297">
        <f>工作表1!A6</f>
        <v>44973</v>
      </c>
      <c r="T2" s="297"/>
      <c r="U2" s="174" t="s">
        <v>39</v>
      </c>
    </row>
    <row r="3" spans="1:21" ht="19.2" customHeight="1">
      <c r="A3" s="65" t="s">
        <v>2</v>
      </c>
      <c r="B3" s="298">
        <f>工作表1!C9</f>
        <v>44991</v>
      </c>
      <c r="C3" s="299"/>
      <c r="D3" s="300" t="s">
        <v>25</v>
      </c>
      <c r="E3" s="300"/>
      <c r="F3" s="298">
        <f>工作表1!C10</f>
        <v>44992</v>
      </c>
      <c r="G3" s="299"/>
      <c r="H3" s="300" t="s">
        <v>26</v>
      </c>
      <c r="I3" s="301"/>
      <c r="J3" s="298">
        <f>工作表1!C11</f>
        <v>44993</v>
      </c>
      <c r="K3" s="299"/>
      <c r="L3" s="300" t="s">
        <v>27</v>
      </c>
      <c r="M3" s="301"/>
      <c r="N3" s="302">
        <f>工作表1!C12</f>
        <v>44994</v>
      </c>
      <c r="O3" s="299"/>
      <c r="P3" s="300" t="s">
        <v>28</v>
      </c>
      <c r="Q3" s="300"/>
      <c r="R3" s="298">
        <f>工作表1!C13</f>
        <v>44995</v>
      </c>
      <c r="S3" s="299"/>
      <c r="T3" s="300" t="s">
        <v>29</v>
      </c>
      <c r="U3" s="301"/>
    </row>
    <row r="4" spans="1:21" s="42" customFormat="1" ht="19.2" customHeight="1">
      <c r="A4" s="212" t="s">
        <v>3</v>
      </c>
      <c r="B4" s="213" t="s">
        <v>41</v>
      </c>
      <c r="C4" s="212" t="s">
        <v>23</v>
      </c>
      <c r="D4" s="213" t="s">
        <v>35</v>
      </c>
      <c r="E4" s="222" t="s">
        <v>30</v>
      </c>
      <c r="F4" s="213" t="s">
        <v>41</v>
      </c>
      <c r="G4" s="212" t="s">
        <v>23</v>
      </c>
      <c r="H4" s="213" t="s">
        <v>35</v>
      </c>
      <c r="I4" s="213" t="s">
        <v>30</v>
      </c>
      <c r="J4" s="213" t="s">
        <v>41</v>
      </c>
      <c r="K4" s="212" t="s">
        <v>23</v>
      </c>
      <c r="L4" s="213" t="s">
        <v>35</v>
      </c>
      <c r="M4" s="213" t="s">
        <v>30</v>
      </c>
      <c r="N4" s="223" t="s">
        <v>41</v>
      </c>
      <c r="O4" s="212" t="s">
        <v>23</v>
      </c>
      <c r="P4" s="213" t="s">
        <v>35</v>
      </c>
      <c r="Q4" s="222" t="s">
        <v>30</v>
      </c>
      <c r="R4" s="213" t="s">
        <v>41</v>
      </c>
      <c r="S4" s="212" t="s">
        <v>23</v>
      </c>
      <c r="T4" s="213" t="s">
        <v>35</v>
      </c>
      <c r="U4" s="213" t="s">
        <v>30</v>
      </c>
    </row>
    <row r="5" spans="1:21" s="68" customFormat="1" ht="16.5" customHeight="1">
      <c r="A5" s="251" t="s">
        <v>0</v>
      </c>
      <c r="B5" s="252" t="s">
        <v>46</v>
      </c>
      <c r="C5" s="111" t="s">
        <v>47</v>
      </c>
      <c r="D5" s="93">
        <f>1000/694*E5</f>
        <v>97.982708933717575</v>
      </c>
      <c r="E5" s="94" t="s">
        <v>304</v>
      </c>
      <c r="F5" s="252" t="s">
        <v>80</v>
      </c>
      <c r="G5" s="111" t="s">
        <v>47</v>
      </c>
      <c r="H5" s="93">
        <f t="shared" ref="H5:H17" si="0">1000/694*I5</f>
        <v>83.573487031700282</v>
      </c>
      <c r="I5" s="97" t="s">
        <v>303</v>
      </c>
      <c r="J5" s="294" t="s">
        <v>176</v>
      </c>
      <c r="K5" s="167" t="s">
        <v>176</v>
      </c>
      <c r="L5" s="93">
        <f t="shared" ref="L5:L12" si="1">1000/694*M5</f>
        <v>172.91066282420749</v>
      </c>
      <c r="M5" s="23" t="s">
        <v>222</v>
      </c>
      <c r="N5" s="252" t="s">
        <v>80</v>
      </c>
      <c r="O5" s="111" t="s">
        <v>47</v>
      </c>
      <c r="P5" s="93">
        <f t="shared" ref="P5:P13" si="2">1000/694*Q5</f>
        <v>83.573487031700282</v>
      </c>
      <c r="Q5" s="97" t="s">
        <v>303</v>
      </c>
      <c r="R5" s="295" t="s">
        <v>46</v>
      </c>
      <c r="S5" s="110" t="s">
        <v>47</v>
      </c>
      <c r="T5" s="93">
        <f t="shared" ref="T5:T17" si="3">1000/694*U5</f>
        <v>97.982708933717575</v>
      </c>
      <c r="U5" s="97" t="s">
        <v>304</v>
      </c>
    </row>
    <row r="6" spans="1:21" s="68" customFormat="1" ht="16.5" customHeight="1">
      <c r="A6" s="251"/>
      <c r="B6" s="253"/>
      <c r="C6" s="104"/>
      <c r="D6" s="93"/>
      <c r="E6" s="94"/>
      <c r="F6" s="253"/>
      <c r="G6" s="104" t="s">
        <v>107</v>
      </c>
      <c r="H6" s="93">
        <f t="shared" si="0"/>
        <v>14.40922190201729</v>
      </c>
      <c r="I6" s="97" t="s">
        <v>52</v>
      </c>
      <c r="J6" s="294"/>
      <c r="K6" s="166"/>
      <c r="L6" s="93"/>
      <c r="M6" s="23"/>
      <c r="N6" s="253"/>
      <c r="O6" s="104" t="s">
        <v>107</v>
      </c>
      <c r="P6" s="93">
        <f t="shared" si="2"/>
        <v>14.40922190201729</v>
      </c>
      <c r="Q6" s="97" t="s">
        <v>52</v>
      </c>
      <c r="R6" s="295"/>
      <c r="S6" s="108"/>
      <c r="T6" s="93"/>
      <c r="U6" s="70"/>
    </row>
    <row r="7" spans="1:21" s="66" customFormat="1" ht="16.5" customHeight="1">
      <c r="A7" s="304" t="s">
        <v>31</v>
      </c>
      <c r="B7" s="262" t="s">
        <v>165</v>
      </c>
      <c r="C7" s="149" t="s">
        <v>137</v>
      </c>
      <c r="D7" s="93">
        <f>1000/694*E7</f>
        <v>31.70028818443804</v>
      </c>
      <c r="E7" s="94" t="s">
        <v>274</v>
      </c>
      <c r="F7" s="306" t="s">
        <v>291</v>
      </c>
      <c r="G7" s="92" t="s">
        <v>292</v>
      </c>
      <c r="H7" s="93">
        <f t="shared" si="0"/>
        <v>80.691642651296831</v>
      </c>
      <c r="I7" s="118">
        <v>56</v>
      </c>
      <c r="J7" s="303" t="s">
        <v>172</v>
      </c>
      <c r="K7" s="168" t="s">
        <v>87</v>
      </c>
      <c r="L7" s="93">
        <f t="shared" si="1"/>
        <v>34.582132564841501</v>
      </c>
      <c r="M7" s="23" t="s">
        <v>175</v>
      </c>
      <c r="N7" s="279" t="s">
        <v>319</v>
      </c>
      <c r="O7" s="25" t="s">
        <v>320</v>
      </c>
      <c r="P7" s="93">
        <f t="shared" si="2"/>
        <v>79.250720461095099</v>
      </c>
      <c r="Q7" s="97" t="s">
        <v>76</v>
      </c>
      <c r="R7" s="279" t="s">
        <v>238</v>
      </c>
      <c r="S7" s="103" t="s">
        <v>239</v>
      </c>
      <c r="T7" s="93">
        <f t="shared" si="3"/>
        <v>79.250720461095099</v>
      </c>
      <c r="U7" s="97" t="s">
        <v>76</v>
      </c>
    </row>
    <row r="8" spans="1:21" s="66" customFormat="1" ht="16.5" customHeight="1">
      <c r="A8" s="305"/>
      <c r="B8" s="262"/>
      <c r="C8" s="20" t="s">
        <v>138</v>
      </c>
      <c r="D8" s="93">
        <f t="shared" ref="D8:D29" si="4">1000/694*E8</f>
        <v>47.550432276657062</v>
      </c>
      <c r="E8" s="94" t="s">
        <v>275</v>
      </c>
      <c r="F8" s="306"/>
      <c r="G8" s="92" t="s">
        <v>108</v>
      </c>
      <c r="H8" s="93">
        <f t="shared" si="0"/>
        <v>14.40922190201729</v>
      </c>
      <c r="I8" s="118">
        <v>10</v>
      </c>
      <c r="J8" s="303"/>
      <c r="K8" s="32" t="s">
        <v>173</v>
      </c>
      <c r="L8" s="93">
        <f t="shared" si="1"/>
        <v>36.023054755043226</v>
      </c>
      <c r="M8" s="24" t="s">
        <v>63</v>
      </c>
      <c r="N8" s="280"/>
      <c r="O8" s="232" t="s">
        <v>68</v>
      </c>
      <c r="P8" s="93">
        <f t="shared" si="2"/>
        <v>7.2046109510086449</v>
      </c>
      <c r="Q8" s="78" t="s">
        <v>44</v>
      </c>
      <c r="R8" s="280"/>
      <c r="S8" s="103" t="s">
        <v>240</v>
      </c>
      <c r="T8" s="93">
        <f t="shared" si="3"/>
        <v>4.3227665706051877</v>
      </c>
      <c r="U8" s="97" t="s">
        <v>64</v>
      </c>
    </row>
    <row r="9" spans="1:21" s="66" customFormat="1" ht="16.5" customHeight="1">
      <c r="A9" s="305"/>
      <c r="B9" s="262"/>
      <c r="C9" s="26" t="s">
        <v>159</v>
      </c>
      <c r="D9" s="93">
        <f t="shared" si="4"/>
        <v>21.613832853025936</v>
      </c>
      <c r="E9" s="94" t="s">
        <v>53</v>
      </c>
      <c r="F9" s="306"/>
      <c r="G9" s="103" t="s">
        <v>69</v>
      </c>
      <c r="H9" s="93">
        <f t="shared" si="0"/>
        <v>7.2046109510086449</v>
      </c>
      <c r="I9" s="118">
        <v>5</v>
      </c>
      <c r="J9" s="303"/>
      <c r="K9" s="32" t="s">
        <v>174</v>
      </c>
      <c r="L9" s="93">
        <f t="shared" si="1"/>
        <v>7.2046109510086449</v>
      </c>
      <c r="M9" s="24" t="s">
        <v>44</v>
      </c>
      <c r="N9" s="280"/>
      <c r="O9" s="17" t="s">
        <v>310</v>
      </c>
      <c r="P9" s="93">
        <f t="shared" si="2"/>
        <v>7.2046109510086449</v>
      </c>
      <c r="Q9" s="97" t="s">
        <v>44</v>
      </c>
      <c r="R9" s="280"/>
      <c r="S9" s="104" t="s">
        <v>49</v>
      </c>
      <c r="T9" s="93">
        <f t="shared" si="3"/>
        <v>0.86455331412103742</v>
      </c>
      <c r="U9" s="78" t="s">
        <v>56</v>
      </c>
    </row>
    <row r="10" spans="1:21" s="66" customFormat="1" ht="16.5" customHeight="1">
      <c r="A10" s="305"/>
      <c r="B10" s="262"/>
      <c r="C10" s="20" t="s">
        <v>135</v>
      </c>
      <c r="D10" s="93">
        <f t="shared" si="4"/>
        <v>0.86455331412103742</v>
      </c>
      <c r="E10" s="81" t="s">
        <v>56</v>
      </c>
      <c r="F10" s="306"/>
      <c r="G10" s="83" t="s">
        <v>210</v>
      </c>
      <c r="H10" s="93">
        <f t="shared" si="0"/>
        <v>14.40922190201729</v>
      </c>
      <c r="I10" s="78" t="s">
        <v>52</v>
      </c>
      <c r="J10" s="303"/>
      <c r="K10" s="32" t="s">
        <v>162</v>
      </c>
      <c r="L10" s="211">
        <f t="shared" ref="L10" si="5">1000/694*M10</f>
        <v>0.43227665706051871</v>
      </c>
      <c r="M10" s="24" t="s">
        <v>229</v>
      </c>
      <c r="N10" s="280"/>
      <c r="O10" s="17" t="s">
        <v>71</v>
      </c>
      <c r="P10" s="93">
        <f t="shared" si="2"/>
        <v>21.613832853025936</v>
      </c>
      <c r="Q10" s="78" t="s">
        <v>53</v>
      </c>
      <c r="R10" s="280"/>
      <c r="S10" s="104"/>
      <c r="T10" s="93"/>
      <c r="U10" s="78"/>
    </row>
    <row r="11" spans="1:21" s="66" customFormat="1" ht="16.5" customHeight="1">
      <c r="A11" s="305"/>
      <c r="B11" s="262"/>
      <c r="C11" s="20"/>
      <c r="D11" s="93"/>
      <c r="E11" s="81"/>
      <c r="F11" s="306"/>
      <c r="G11" s="83"/>
      <c r="H11" s="93"/>
      <c r="I11" s="78"/>
      <c r="J11" s="303"/>
      <c r="K11" s="32"/>
      <c r="L11" s="211"/>
      <c r="M11" s="24"/>
      <c r="N11" s="281"/>
      <c r="O11" s="83" t="s">
        <v>321</v>
      </c>
      <c r="P11" s="93">
        <f t="shared" si="2"/>
        <v>7.2046109510086449</v>
      </c>
      <c r="Q11" s="78" t="s">
        <v>44</v>
      </c>
      <c r="R11" s="281"/>
      <c r="S11" s="104"/>
      <c r="T11" s="93"/>
      <c r="U11" s="78"/>
    </row>
    <row r="12" spans="1:21" s="66" customFormat="1" ht="16.5" customHeight="1">
      <c r="A12" s="304" t="s">
        <v>4</v>
      </c>
      <c r="B12" s="306" t="s">
        <v>343</v>
      </c>
      <c r="C12" s="20" t="s">
        <v>341</v>
      </c>
      <c r="D12" s="93">
        <f t="shared" si="4"/>
        <v>34.582132564841501</v>
      </c>
      <c r="E12" s="97" t="s">
        <v>175</v>
      </c>
      <c r="F12" s="306" t="s">
        <v>348</v>
      </c>
      <c r="G12" s="102" t="s">
        <v>87</v>
      </c>
      <c r="H12" s="93">
        <f t="shared" si="0"/>
        <v>8.6455331412103753</v>
      </c>
      <c r="I12" s="97" t="s">
        <v>50</v>
      </c>
      <c r="J12" s="303" t="s">
        <v>223</v>
      </c>
      <c r="K12" s="135" t="s">
        <v>224</v>
      </c>
      <c r="L12" s="93">
        <f t="shared" si="1"/>
        <v>30.259365994236312</v>
      </c>
      <c r="M12" s="136" t="s">
        <v>225</v>
      </c>
      <c r="N12" s="306" t="s">
        <v>249</v>
      </c>
      <c r="O12" s="104" t="s">
        <v>250</v>
      </c>
      <c r="P12" s="93">
        <f t="shared" si="2"/>
        <v>57.636887608069159</v>
      </c>
      <c r="Q12" s="93">
        <v>40</v>
      </c>
      <c r="R12" s="279" t="s">
        <v>288</v>
      </c>
      <c r="S12" s="230" t="s">
        <v>289</v>
      </c>
      <c r="T12" s="93">
        <f t="shared" si="3"/>
        <v>17.291066282420751</v>
      </c>
      <c r="U12" s="93">
        <v>12</v>
      </c>
    </row>
    <row r="13" spans="1:21" s="66" customFormat="1" ht="16.5" customHeight="1">
      <c r="A13" s="305"/>
      <c r="B13" s="306"/>
      <c r="C13" s="20" t="s">
        <v>342</v>
      </c>
      <c r="D13" s="93">
        <f t="shared" si="4"/>
        <v>43.227665706051873</v>
      </c>
      <c r="E13" s="97" t="s">
        <v>72</v>
      </c>
      <c r="F13" s="306"/>
      <c r="G13" s="102" t="s">
        <v>236</v>
      </c>
      <c r="H13" s="93">
        <f t="shared" si="0"/>
        <v>14.40922190201729</v>
      </c>
      <c r="I13" s="97" t="s">
        <v>52</v>
      </c>
      <c r="J13" s="303"/>
      <c r="K13" s="26"/>
      <c r="L13" s="93"/>
      <c r="M13" s="81"/>
      <c r="N13" s="306"/>
      <c r="O13" s="104" t="s">
        <v>109</v>
      </c>
      <c r="P13" s="93">
        <f t="shared" si="2"/>
        <v>28.81844380403458</v>
      </c>
      <c r="Q13" s="93">
        <v>20</v>
      </c>
      <c r="R13" s="280"/>
      <c r="S13" s="230" t="s">
        <v>171</v>
      </c>
      <c r="T13" s="93">
        <f t="shared" si="3"/>
        <v>21.613832853025936</v>
      </c>
      <c r="U13" s="93">
        <v>15</v>
      </c>
    </row>
    <row r="14" spans="1:21" s="66" customFormat="1" ht="16.5" customHeight="1">
      <c r="A14" s="305"/>
      <c r="B14" s="306"/>
      <c r="C14" s="20" t="s">
        <v>242</v>
      </c>
      <c r="D14" s="93">
        <f t="shared" si="4"/>
        <v>4.3227665706051877</v>
      </c>
      <c r="E14" s="97" t="s">
        <v>64</v>
      </c>
      <c r="F14" s="306"/>
      <c r="G14" s="102" t="s">
        <v>345</v>
      </c>
      <c r="H14" s="93">
        <f t="shared" si="0"/>
        <v>28.81844380403458</v>
      </c>
      <c r="I14" s="97" t="s">
        <v>346</v>
      </c>
      <c r="J14" s="303"/>
      <c r="K14" s="153"/>
      <c r="L14" s="93"/>
      <c r="M14" s="75"/>
      <c r="N14" s="306"/>
      <c r="O14" s="102"/>
      <c r="P14" s="93"/>
      <c r="Q14" s="97"/>
      <c r="R14" s="280"/>
      <c r="S14" s="230" t="s">
        <v>134</v>
      </c>
      <c r="T14" s="93">
        <f t="shared" si="3"/>
        <v>8.6455331412103753</v>
      </c>
      <c r="U14" s="97" t="s">
        <v>50</v>
      </c>
    </row>
    <row r="15" spans="1:21" s="66" customFormat="1" ht="16.5" customHeight="1">
      <c r="A15" s="305"/>
      <c r="B15" s="306"/>
      <c r="C15" s="19"/>
      <c r="D15" s="93"/>
      <c r="E15" s="97"/>
      <c r="F15" s="306"/>
      <c r="G15" s="102" t="s">
        <v>69</v>
      </c>
      <c r="H15" s="93">
        <f t="shared" si="0"/>
        <v>4.3227665706051877</v>
      </c>
      <c r="I15" s="97" t="s">
        <v>64</v>
      </c>
      <c r="J15" s="303"/>
      <c r="K15" s="154"/>
      <c r="L15" s="93"/>
      <c r="M15" s="162"/>
      <c r="N15" s="306"/>
      <c r="O15" s="83"/>
      <c r="P15" s="93"/>
      <c r="Q15" s="78"/>
      <c r="R15" s="280"/>
      <c r="S15" s="230" t="s">
        <v>297</v>
      </c>
      <c r="T15" s="93">
        <f t="shared" si="3"/>
        <v>8.6455331412103753</v>
      </c>
      <c r="U15" s="78" t="s">
        <v>50</v>
      </c>
    </row>
    <row r="16" spans="1:21" s="66" customFormat="1" ht="16.5" customHeight="1">
      <c r="A16" s="305"/>
      <c r="B16" s="306"/>
      <c r="C16" s="83"/>
      <c r="D16" s="93"/>
      <c r="E16" s="78"/>
      <c r="F16" s="306"/>
      <c r="G16" s="83" t="s">
        <v>61</v>
      </c>
      <c r="H16" s="93">
        <f t="shared" si="0"/>
        <v>28.81844380403458</v>
      </c>
      <c r="I16" s="78" t="s">
        <v>60</v>
      </c>
      <c r="J16" s="303"/>
      <c r="K16" s="25"/>
      <c r="L16" s="93"/>
      <c r="M16" s="94"/>
      <c r="N16" s="306"/>
      <c r="O16" s="83"/>
      <c r="P16" s="93"/>
      <c r="Q16" s="78"/>
      <c r="R16" s="281"/>
      <c r="S16" s="183"/>
      <c r="T16" s="93"/>
      <c r="U16" s="63"/>
    </row>
    <row r="17" spans="1:21" s="50" customFormat="1" ht="19.2" customHeight="1">
      <c r="A17" s="307" t="s">
        <v>14</v>
      </c>
      <c r="B17" s="308" t="s">
        <v>15</v>
      </c>
      <c r="C17" s="21" t="s">
        <v>125</v>
      </c>
      <c r="D17" s="93">
        <f t="shared" si="4"/>
        <v>76.368876080691635</v>
      </c>
      <c r="E17" s="221">
        <v>53</v>
      </c>
      <c r="F17" s="308" t="s">
        <v>15</v>
      </c>
      <c r="G17" s="21" t="s">
        <v>125</v>
      </c>
      <c r="H17" s="93">
        <f t="shared" si="0"/>
        <v>76.368876080691635</v>
      </c>
      <c r="I17" s="212">
        <v>53</v>
      </c>
      <c r="J17" s="308" t="s">
        <v>15</v>
      </c>
      <c r="K17" s="32" t="s">
        <v>51</v>
      </c>
      <c r="L17" s="93">
        <f t="shared" ref="L17" si="6">1000/694*M17</f>
        <v>76.368876080691635</v>
      </c>
      <c r="M17" s="24" t="s">
        <v>334</v>
      </c>
      <c r="N17" s="309" t="s">
        <v>15</v>
      </c>
      <c r="O17" s="21" t="s">
        <v>163</v>
      </c>
      <c r="P17" s="93">
        <f t="shared" ref="P17" si="7">1000/694*Q17</f>
        <v>76.368876080691635</v>
      </c>
      <c r="Q17" s="221">
        <v>53</v>
      </c>
      <c r="R17" s="318" t="s">
        <v>15</v>
      </c>
      <c r="S17" s="21" t="s">
        <v>125</v>
      </c>
      <c r="T17" s="93">
        <f t="shared" si="3"/>
        <v>76.368876080691635</v>
      </c>
      <c r="U17" s="220">
        <v>53</v>
      </c>
    </row>
    <row r="18" spans="1:21" s="50" customFormat="1" ht="19.2" customHeight="1">
      <c r="A18" s="307"/>
      <c r="B18" s="308"/>
      <c r="C18" s="310" t="s">
        <v>17</v>
      </c>
      <c r="D18" s="93"/>
      <c r="E18" s="221"/>
      <c r="F18" s="308"/>
      <c r="G18" s="312" t="s">
        <v>19</v>
      </c>
      <c r="H18" s="93"/>
      <c r="I18" s="212"/>
      <c r="J18" s="308"/>
      <c r="K18" s="314" t="s">
        <v>17</v>
      </c>
      <c r="L18" s="93"/>
      <c r="M18" s="212"/>
      <c r="N18" s="309"/>
      <c r="O18" s="312" t="s">
        <v>18</v>
      </c>
      <c r="P18" s="93"/>
      <c r="Q18" s="221"/>
      <c r="R18" s="318"/>
      <c r="S18" s="316" t="s">
        <v>17</v>
      </c>
      <c r="T18" s="93"/>
      <c r="U18" s="63"/>
    </row>
    <row r="19" spans="1:21" s="50" customFormat="1" ht="19.2" customHeight="1">
      <c r="A19" s="307"/>
      <c r="B19" s="308"/>
      <c r="C19" s="311"/>
      <c r="D19" s="93"/>
      <c r="E19" s="221"/>
      <c r="F19" s="308"/>
      <c r="G19" s="313"/>
      <c r="H19" s="93"/>
      <c r="I19" s="212"/>
      <c r="J19" s="308"/>
      <c r="K19" s="315"/>
      <c r="L19" s="93"/>
      <c r="M19" s="212"/>
      <c r="N19" s="309"/>
      <c r="O19" s="313"/>
      <c r="P19" s="93"/>
      <c r="Q19" s="221"/>
      <c r="R19" s="318"/>
      <c r="S19" s="316"/>
      <c r="T19" s="93"/>
      <c r="U19" s="40"/>
    </row>
    <row r="20" spans="1:21" s="50" customFormat="1" ht="19.2" customHeight="1">
      <c r="A20" s="307"/>
      <c r="B20" s="308"/>
      <c r="C20" s="317" t="s">
        <v>16</v>
      </c>
      <c r="D20" s="93"/>
      <c r="E20" s="221"/>
      <c r="F20" s="308"/>
      <c r="G20" s="317" t="s">
        <v>16</v>
      </c>
      <c r="H20" s="93"/>
      <c r="I20" s="212"/>
      <c r="J20" s="308"/>
      <c r="K20" s="317" t="s">
        <v>16</v>
      </c>
      <c r="L20" s="93"/>
      <c r="M20" s="212"/>
      <c r="N20" s="309"/>
      <c r="O20" s="317" t="s">
        <v>16</v>
      </c>
      <c r="P20" s="93"/>
      <c r="Q20" s="221"/>
      <c r="R20" s="318"/>
      <c r="S20" s="290" t="s">
        <v>16</v>
      </c>
      <c r="T20" s="93"/>
      <c r="U20" s="40"/>
    </row>
    <row r="21" spans="1:21" s="50" customFormat="1" ht="19.2" customHeight="1">
      <c r="A21" s="307"/>
      <c r="B21" s="308"/>
      <c r="C21" s="317"/>
      <c r="D21" s="93"/>
      <c r="E21" s="52"/>
      <c r="F21" s="308"/>
      <c r="G21" s="317"/>
      <c r="H21" s="93"/>
      <c r="I21" s="212"/>
      <c r="J21" s="308"/>
      <c r="K21" s="317"/>
      <c r="L21" s="93"/>
      <c r="M21" s="212"/>
      <c r="N21" s="309"/>
      <c r="O21" s="317"/>
      <c r="P21" s="93"/>
      <c r="Q21" s="221"/>
      <c r="R21" s="318"/>
      <c r="S21" s="291"/>
      <c r="T21" s="93"/>
      <c r="U21" s="40"/>
    </row>
    <row r="22" spans="1:21" s="50" customFormat="1" ht="19.2" customHeight="1">
      <c r="A22" s="307" t="s">
        <v>9</v>
      </c>
      <c r="B22" s="308"/>
      <c r="C22" s="25"/>
      <c r="D22" s="93"/>
      <c r="E22" s="39"/>
      <c r="F22" s="322"/>
      <c r="G22" s="35"/>
      <c r="H22" s="93"/>
      <c r="I22" s="29"/>
      <c r="J22" s="268"/>
      <c r="K22" s="135"/>
      <c r="L22" s="93"/>
      <c r="M22" s="184"/>
      <c r="N22" s="325"/>
      <c r="O22" s="20"/>
      <c r="P22" s="93"/>
      <c r="Q22" s="23"/>
      <c r="R22" s="306"/>
      <c r="S22" s="104"/>
      <c r="T22" s="93"/>
      <c r="U22" s="93"/>
    </row>
    <row r="23" spans="1:21" s="50" customFormat="1" ht="19.2" customHeight="1">
      <c r="A23" s="321"/>
      <c r="B23" s="308"/>
      <c r="C23" s="34"/>
      <c r="D23" s="93"/>
      <c r="E23" s="39"/>
      <c r="F23" s="323"/>
      <c r="G23" s="36"/>
      <c r="H23" s="93"/>
      <c r="I23" s="29"/>
      <c r="J23" s="268"/>
      <c r="K23" s="20"/>
      <c r="L23" s="93"/>
      <c r="M23" s="31"/>
      <c r="N23" s="325"/>
      <c r="O23" s="20"/>
      <c r="P23" s="93"/>
      <c r="Q23" s="23"/>
      <c r="R23" s="306"/>
      <c r="S23" s="104"/>
      <c r="T23" s="93"/>
      <c r="U23" s="93"/>
    </row>
    <row r="24" spans="1:21" s="50" customFormat="1" ht="19.2" customHeight="1">
      <c r="A24" s="321"/>
      <c r="B24" s="308"/>
      <c r="C24" s="19"/>
      <c r="D24" s="93"/>
      <c r="E24" s="24"/>
      <c r="F24" s="323"/>
      <c r="G24" s="35"/>
      <c r="H24" s="93"/>
      <c r="I24" s="29"/>
      <c r="J24" s="268"/>
      <c r="K24" s="37"/>
      <c r="L24" s="93"/>
      <c r="M24" s="31"/>
      <c r="N24" s="325"/>
      <c r="O24" s="19"/>
      <c r="P24" s="93"/>
      <c r="Q24" s="24"/>
      <c r="R24" s="306"/>
      <c r="S24" s="102"/>
      <c r="T24" s="93"/>
      <c r="U24" s="97"/>
    </row>
    <row r="25" spans="1:21" s="50" customFormat="1" ht="19.2" customHeight="1">
      <c r="A25" s="321"/>
      <c r="B25" s="308"/>
      <c r="C25" s="19"/>
      <c r="D25" s="93"/>
      <c r="E25" s="24"/>
      <c r="F25" s="323"/>
      <c r="G25" s="30"/>
      <c r="H25" s="93"/>
      <c r="I25" s="29"/>
      <c r="J25" s="268"/>
      <c r="K25" s="212"/>
      <c r="L25" s="93"/>
      <c r="M25" s="18"/>
      <c r="N25" s="325"/>
      <c r="O25" s="19"/>
      <c r="P25" s="93"/>
      <c r="Q25" s="24"/>
      <c r="R25" s="306"/>
      <c r="S25" s="83"/>
      <c r="T25" s="93"/>
      <c r="U25" s="78"/>
    </row>
    <row r="26" spans="1:21" s="50" customFormat="1" ht="19.2" customHeight="1">
      <c r="A26" s="321"/>
      <c r="B26" s="308"/>
      <c r="C26" s="19"/>
      <c r="D26" s="93"/>
      <c r="E26" s="24"/>
      <c r="F26" s="324"/>
      <c r="G26" s="19"/>
      <c r="H26" s="93"/>
      <c r="I26" s="29"/>
      <c r="J26" s="267"/>
      <c r="K26" s="16"/>
      <c r="L26" s="93"/>
      <c r="M26" s="18"/>
      <c r="N26" s="325"/>
      <c r="O26" s="19"/>
      <c r="P26" s="93"/>
      <c r="Q26" s="24"/>
      <c r="R26" s="306"/>
      <c r="S26" s="83"/>
      <c r="T26" s="93"/>
      <c r="U26" s="78"/>
    </row>
    <row r="27" spans="1:21" s="66" customFormat="1" ht="16.5" customHeight="1">
      <c r="A27" s="273" t="s">
        <v>1</v>
      </c>
      <c r="B27" s="262" t="s">
        <v>237</v>
      </c>
      <c r="C27" s="95" t="s">
        <v>61</v>
      </c>
      <c r="D27" s="93">
        <f t="shared" si="4"/>
        <v>25.936599423631122</v>
      </c>
      <c r="E27" s="94" t="s">
        <v>59</v>
      </c>
      <c r="F27" s="306" t="s">
        <v>326</v>
      </c>
      <c r="G27" s="102" t="s">
        <v>327</v>
      </c>
      <c r="H27" s="93">
        <f t="shared" ref="H27:H32" si="8">1000/699*I27</f>
        <v>17.167381974248926</v>
      </c>
      <c r="I27" s="97" t="s">
        <v>48</v>
      </c>
      <c r="J27" s="306" t="s">
        <v>117</v>
      </c>
      <c r="K27" s="102" t="s">
        <v>91</v>
      </c>
      <c r="L27" s="93">
        <f t="shared" ref="L27:L30" si="9">1000/699*M27</f>
        <v>0.85836909871244627</v>
      </c>
      <c r="M27" s="97" t="s">
        <v>56</v>
      </c>
      <c r="N27" s="267" t="s">
        <v>187</v>
      </c>
      <c r="O27" s="103" t="s">
        <v>83</v>
      </c>
      <c r="P27" s="93">
        <f t="shared" ref="P27:P30" si="10">1000/699*Q27</f>
        <v>4.2918454935622314</v>
      </c>
      <c r="Q27" s="97" t="s">
        <v>64</v>
      </c>
      <c r="R27" s="279" t="s">
        <v>54</v>
      </c>
      <c r="S27" s="154" t="s">
        <v>92</v>
      </c>
      <c r="T27" s="211">
        <f t="shared" ref="T27:T29" si="11">1000/699*U27</f>
        <v>0.42918454935622313</v>
      </c>
      <c r="U27" s="97" t="s">
        <v>229</v>
      </c>
    </row>
    <row r="28" spans="1:21" s="66" customFormat="1" ht="16.5" customHeight="1">
      <c r="A28" s="273"/>
      <c r="B28" s="262"/>
      <c r="C28" s="95" t="s">
        <v>82</v>
      </c>
      <c r="D28" s="93">
        <f t="shared" si="4"/>
        <v>8.6455331412103753</v>
      </c>
      <c r="E28" s="94" t="s">
        <v>50</v>
      </c>
      <c r="F28" s="306"/>
      <c r="G28" s="102" t="s">
        <v>324</v>
      </c>
      <c r="H28" s="93">
        <f t="shared" si="8"/>
        <v>8.5836909871244629</v>
      </c>
      <c r="I28" s="97" t="s">
        <v>50</v>
      </c>
      <c r="J28" s="306"/>
      <c r="K28" s="102" t="s">
        <v>90</v>
      </c>
      <c r="L28" s="93">
        <f t="shared" si="9"/>
        <v>8.5836909871244629</v>
      </c>
      <c r="M28" s="97" t="s">
        <v>50</v>
      </c>
      <c r="N28" s="267"/>
      <c r="O28" s="103" t="s">
        <v>84</v>
      </c>
      <c r="P28" s="93">
        <f t="shared" si="10"/>
        <v>14.306151645207439</v>
      </c>
      <c r="Q28" s="97" t="s">
        <v>52</v>
      </c>
      <c r="R28" s="280"/>
      <c r="S28" s="103" t="s">
        <v>109</v>
      </c>
      <c r="T28" s="93">
        <f t="shared" si="11"/>
        <v>14.306151645207439</v>
      </c>
      <c r="U28" s="97" t="s">
        <v>52</v>
      </c>
    </row>
    <row r="29" spans="1:21" s="66" customFormat="1" ht="16.5" customHeight="1">
      <c r="A29" s="273"/>
      <c r="B29" s="262"/>
      <c r="C29" s="119" t="s">
        <v>185</v>
      </c>
      <c r="D29" s="93">
        <f t="shared" si="4"/>
        <v>0.72046109510086453</v>
      </c>
      <c r="E29" s="94" t="s">
        <v>235</v>
      </c>
      <c r="F29" s="306"/>
      <c r="G29" s="102" t="s">
        <v>68</v>
      </c>
      <c r="H29" s="93">
        <f t="shared" si="8"/>
        <v>7.1530758226037197</v>
      </c>
      <c r="I29" s="97" t="s">
        <v>44</v>
      </c>
      <c r="J29" s="306"/>
      <c r="K29" s="102" t="s">
        <v>88</v>
      </c>
      <c r="L29" s="93">
        <f t="shared" si="9"/>
        <v>8.5836909871244629</v>
      </c>
      <c r="M29" s="97" t="s">
        <v>50</v>
      </c>
      <c r="N29" s="267"/>
      <c r="O29" s="119" t="s">
        <v>114</v>
      </c>
      <c r="P29" s="93">
        <f t="shared" si="10"/>
        <v>4.2918454935622314</v>
      </c>
      <c r="Q29" s="97" t="s">
        <v>64</v>
      </c>
      <c r="R29" s="280"/>
      <c r="S29" s="119" t="s">
        <v>231</v>
      </c>
      <c r="T29" s="93">
        <f t="shared" si="11"/>
        <v>4.2918454935622314</v>
      </c>
      <c r="U29" s="97" t="s">
        <v>64</v>
      </c>
    </row>
    <row r="30" spans="1:21" s="66" customFormat="1" ht="16.5" customHeight="1">
      <c r="A30" s="273"/>
      <c r="B30" s="262"/>
      <c r="C30" s="95"/>
      <c r="D30" s="93"/>
      <c r="E30" s="94"/>
      <c r="F30" s="306"/>
      <c r="G30" s="123" t="s">
        <v>328</v>
      </c>
      <c r="H30" s="93">
        <f t="shared" si="8"/>
        <v>4.2918454935622314</v>
      </c>
      <c r="I30" s="97" t="s">
        <v>64</v>
      </c>
      <c r="J30" s="306"/>
      <c r="K30" s="123" t="s">
        <v>51</v>
      </c>
      <c r="L30" s="93">
        <f t="shared" si="9"/>
        <v>14.306151645207439</v>
      </c>
      <c r="M30" s="97" t="s">
        <v>52</v>
      </c>
      <c r="N30" s="267"/>
      <c r="O30" s="103" t="s">
        <v>88</v>
      </c>
      <c r="P30" s="93">
        <f t="shared" si="10"/>
        <v>8.5836909871244629</v>
      </c>
      <c r="Q30" s="97" t="s">
        <v>50</v>
      </c>
      <c r="R30" s="280"/>
      <c r="S30" s="103"/>
      <c r="T30" s="93"/>
      <c r="U30" s="97"/>
    </row>
    <row r="31" spans="1:21" s="66" customFormat="1" ht="16.5" customHeight="1">
      <c r="A31" s="273"/>
      <c r="B31" s="262"/>
      <c r="C31" s="95"/>
      <c r="D31" s="93"/>
      <c r="E31" s="94"/>
      <c r="F31" s="306"/>
      <c r="G31" s="83" t="s">
        <v>329</v>
      </c>
      <c r="H31" s="93">
        <f t="shared" si="8"/>
        <v>14.306151645207439</v>
      </c>
      <c r="I31" s="97" t="s">
        <v>52</v>
      </c>
      <c r="J31" s="306"/>
      <c r="K31" s="83"/>
      <c r="L31" s="93"/>
      <c r="M31" s="97"/>
      <c r="N31" s="267"/>
      <c r="O31" s="104" t="s">
        <v>79</v>
      </c>
      <c r="P31" s="93">
        <f t="shared" ref="P31" si="12">1000/670*Q31</f>
        <v>4.477611940298508</v>
      </c>
      <c r="Q31" s="97" t="s">
        <v>64</v>
      </c>
      <c r="R31" s="280"/>
      <c r="S31" s="218"/>
      <c r="T31" s="93"/>
      <c r="U31" s="78"/>
    </row>
    <row r="32" spans="1:21" s="66" customFormat="1" ht="16.5" customHeight="1">
      <c r="A32" s="273"/>
      <c r="B32" s="262"/>
      <c r="C32" s="83"/>
      <c r="D32" s="122"/>
      <c r="E32" s="81"/>
      <c r="F32" s="306"/>
      <c r="G32" s="83" t="s">
        <v>330</v>
      </c>
      <c r="H32" s="93">
        <f t="shared" si="8"/>
        <v>8.5836909871244629</v>
      </c>
      <c r="I32" s="78" t="s">
        <v>50</v>
      </c>
      <c r="J32" s="306"/>
      <c r="K32" s="83"/>
      <c r="L32" s="69"/>
      <c r="M32" s="78"/>
      <c r="N32" s="267"/>
      <c r="O32" s="83"/>
      <c r="P32" s="113"/>
      <c r="Q32" s="78"/>
      <c r="R32" s="281"/>
      <c r="S32" s="218"/>
      <c r="T32" s="82"/>
      <c r="U32" s="78"/>
    </row>
    <row r="33" spans="1:21" s="66" customFormat="1" ht="16.5" customHeight="1">
      <c r="A33" s="283" t="s">
        <v>40</v>
      </c>
      <c r="B33" s="89" t="s">
        <v>8</v>
      </c>
      <c r="C33" s="218"/>
      <c r="D33" s="82"/>
      <c r="E33" s="81"/>
      <c r="F33" s="217" t="s">
        <v>8</v>
      </c>
      <c r="G33" s="218"/>
      <c r="H33" s="218"/>
      <c r="I33" s="78"/>
      <c r="J33" s="215" t="s">
        <v>8</v>
      </c>
      <c r="K33" s="87" t="s">
        <v>8</v>
      </c>
      <c r="L33" s="86">
        <v>1</v>
      </c>
      <c r="M33" s="81" t="s">
        <v>273</v>
      </c>
      <c r="N33" s="217" t="s">
        <v>8</v>
      </c>
      <c r="O33" s="218"/>
      <c r="P33" s="218"/>
      <c r="Q33" s="78"/>
      <c r="R33" s="217" t="s">
        <v>8</v>
      </c>
      <c r="S33" s="218"/>
      <c r="T33" s="218"/>
      <c r="U33" s="78"/>
    </row>
    <row r="34" spans="1:21" s="66" customFormat="1" ht="16.5" customHeight="1">
      <c r="A34" s="284"/>
      <c r="B34" s="77" t="s">
        <v>5</v>
      </c>
      <c r="C34" s="76"/>
      <c r="D34" s="126"/>
      <c r="E34" s="75"/>
      <c r="F34" s="76" t="s">
        <v>5</v>
      </c>
      <c r="G34" s="185"/>
      <c r="H34" s="93"/>
      <c r="I34" s="75"/>
      <c r="J34" s="217" t="s">
        <v>5</v>
      </c>
      <c r="K34" s="185" t="s">
        <v>293</v>
      </c>
      <c r="L34" s="93">
        <f t="shared" ref="L34" si="13">1000/699*M34</f>
        <v>200.28612303290416</v>
      </c>
      <c r="M34" s="75" t="s">
        <v>344</v>
      </c>
      <c r="N34" s="76" t="s">
        <v>10</v>
      </c>
      <c r="O34" s="76"/>
      <c r="P34" s="214"/>
      <c r="Q34" s="80"/>
      <c r="R34" s="76" t="s">
        <v>10</v>
      </c>
      <c r="S34" s="76"/>
      <c r="T34" s="214"/>
    </row>
    <row r="35" spans="1:21" s="9" customFormat="1" ht="19.2" customHeight="1">
      <c r="A35" s="274" t="s">
        <v>11</v>
      </c>
      <c r="B35" s="270" t="s">
        <v>12</v>
      </c>
      <c r="C35" s="271"/>
      <c r="D35" s="130"/>
      <c r="E35" s="130"/>
      <c r="F35" s="270" t="s">
        <v>12</v>
      </c>
      <c r="G35" s="271"/>
      <c r="H35" s="130"/>
      <c r="I35" s="130"/>
      <c r="J35" s="270" t="s">
        <v>12</v>
      </c>
      <c r="K35" s="271"/>
      <c r="L35" s="130"/>
      <c r="M35" s="130"/>
      <c r="N35" s="270" t="s">
        <v>12</v>
      </c>
      <c r="O35" s="271"/>
      <c r="P35" s="130"/>
      <c r="Q35" s="130"/>
      <c r="R35" s="319" t="s">
        <v>12</v>
      </c>
      <c r="S35" s="320"/>
      <c r="T35" s="216"/>
      <c r="U35" s="216"/>
    </row>
    <row r="36" spans="1:21" s="3" customFormat="1" ht="19.2" customHeight="1">
      <c r="A36" s="275"/>
      <c r="B36" s="328" t="s">
        <v>42</v>
      </c>
      <c r="C36" s="328"/>
      <c r="D36" s="163">
        <v>4.0999999999999996</v>
      </c>
      <c r="E36" s="16">
        <f>D36*70</f>
        <v>287</v>
      </c>
      <c r="F36" s="328" t="s">
        <v>42</v>
      </c>
      <c r="G36" s="328"/>
      <c r="H36" s="163">
        <v>3.73</v>
      </c>
      <c r="I36" s="16">
        <f>H36*70</f>
        <v>261.10000000000002</v>
      </c>
      <c r="J36" s="328" t="s">
        <v>42</v>
      </c>
      <c r="K36" s="328"/>
      <c r="L36" s="163">
        <v>4.2</v>
      </c>
      <c r="M36" s="16">
        <f>L36*70</f>
        <v>294</v>
      </c>
      <c r="N36" s="328" t="s">
        <v>42</v>
      </c>
      <c r="O36" s="328"/>
      <c r="P36" s="163">
        <v>3.9</v>
      </c>
      <c r="Q36" s="16">
        <f>P36*70</f>
        <v>273</v>
      </c>
      <c r="R36" s="326" t="s">
        <v>42</v>
      </c>
      <c r="S36" s="327"/>
      <c r="T36" s="163">
        <v>4.5</v>
      </c>
      <c r="U36" s="16">
        <f>T36*70</f>
        <v>315</v>
      </c>
    </row>
    <row r="37" spans="1:21" s="3" customFormat="1" ht="19.2" customHeight="1">
      <c r="A37" s="275"/>
      <c r="B37" s="328" t="s">
        <v>43</v>
      </c>
      <c r="C37" s="328"/>
      <c r="D37" s="163">
        <v>2.2999999999999998</v>
      </c>
      <c r="E37" s="16">
        <f>D37*75</f>
        <v>172.5</v>
      </c>
      <c r="F37" s="328" t="s">
        <v>43</v>
      </c>
      <c r="G37" s="328"/>
      <c r="H37" s="163">
        <v>2.1</v>
      </c>
      <c r="I37" s="16">
        <f>H37*75</f>
        <v>157.5</v>
      </c>
      <c r="J37" s="328" t="s">
        <v>43</v>
      </c>
      <c r="K37" s="328"/>
      <c r="L37" s="163">
        <v>1.3</v>
      </c>
      <c r="M37" s="16">
        <f>L37*75</f>
        <v>97.5</v>
      </c>
      <c r="N37" s="328" t="s">
        <v>43</v>
      </c>
      <c r="O37" s="328"/>
      <c r="P37" s="163">
        <v>3.1</v>
      </c>
      <c r="Q37" s="16">
        <f>P37*75</f>
        <v>232.5</v>
      </c>
      <c r="R37" s="326" t="s">
        <v>43</v>
      </c>
      <c r="S37" s="327"/>
      <c r="T37" s="163">
        <v>2.2000000000000002</v>
      </c>
      <c r="U37" s="16">
        <f>T37*75</f>
        <v>165</v>
      </c>
    </row>
    <row r="38" spans="1:21" s="3" customFormat="1" ht="19.2" customHeight="1">
      <c r="A38" s="275"/>
      <c r="B38" s="328" t="s">
        <v>32</v>
      </c>
      <c r="C38" s="328"/>
      <c r="D38" s="163">
        <v>1.1000000000000001</v>
      </c>
      <c r="E38" s="16">
        <f>D38*25</f>
        <v>27.500000000000004</v>
      </c>
      <c r="F38" s="328" t="s">
        <v>32</v>
      </c>
      <c r="G38" s="328"/>
      <c r="H38" s="163">
        <v>0.2</v>
      </c>
      <c r="I38" s="16">
        <f>H38*25</f>
        <v>5</v>
      </c>
      <c r="J38" s="328" t="s">
        <v>32</v>
      </c>
      <c r="K38" s="328"/>
      <c r="L38" s="163">
        <v>0.9</v>
      </c>
      <c r="M38" s="16">
        <f>L38*25</f>
        <v>22.5</v>
      </c>
      <c r="N38" s="328" t="s">
        <v>32</v>
      </c>
      <c r="O38" s="328"/>
      <c r="P38" s="163">
        <v>1.7</v>
      </c>
      <c r="Q38" s="16">
        <f>P38*25</f>
        <v>42.5</v>
      </c>
      <c r="R38" s="326" t="s">
        <v>32</v>
      </c>
      <c r="S38" s="327"/>
      <c r="T38" s="163">
        <v>1.8</v>
      </c>
      <c r="U38" s="16">
        <f>T38*25</f>
        <v>45</v>
      </c>
    </row>
    <row r="39" spans="1:21" s="3" customFormat="1" ht="19.2" customHeight="1">
      <c r="A39" s="275"/>
      <c r="B39" s="328" t="s">
        <v>33</v>
      </c>
      <c r="C39" s="328"/>
      <c r="D39" s="163"/>
      <c r="E39" s="16"/>
      <c r="F39" s="328" t="s">
        <v>33</v>
      </c>
      <c r="G39" s="328"/>
      <c r="H39" s="163"/>
      <c r="I39" s="16"/>
      <c r="J39" s="328" t="s">
        <v>33</v>
      </c>
      <c r="K39" s="328"/>
      <c r="L39" s="166">
        <v>1</v>
      </c>
      <c r="M39" s="16">
        <f>L39*60</f>
        <v>60</v>
      </c>
      <c r="N39" s="328" t="s">
        <v>33</v>
      </c>
      <c r="O39" s="328"/>
      <c r="P39" s="163"/>
      <c r="Q39" s="16"/>
      <c r="R39" s="326" t="s">
        <v>33</v>
      </c>
      <c r="S39" s="327"/>
      <c r="T39" s="163"/>
      <c r="U39" s="16"/>
    </row>
    <row r="40" spans="1:21" s="3" customFormat="1" ht="19.2" customHeight="1">
      <c r="A40" s="275"/>
      <c r="B40" s="328" t="s">
        <v>22</v>
      </c>
      <c r="C40" s="328"/>
      <c r="D40" s="163"/>
      <c r="E40" s="16"/>
      <c r="F40" s="328" t="s">
        <v>22</v>
      </c>
      <c r="G40" s="328"/>
      <c r="H40" s="163"/>
      <c r="I40" s="16"/>
      <c r="J40" s="328" t="s">
        <v>22</v>
      </c>
      <c r="K40" s="328"/>
      <c r="L40" s="163"/>
      <c r="M40" s="16"/>
      <c r="N40" s="328" t="s">
        <v>22</v>
      </c>
      <c r="O40" s="328"/>
      <c r="P40" s="163"/>
      <c r="Q40" s="16"/>
      <c r="R40" s="326" t="s">
        <v>22</v>
      </c>
      <c r="S40" s="327"/>
      <c r="T40" s="163"/>
      <c r="U40" s="16"/>
    </row>
    <row r="41" spans="1:21" s="3" customFormat="1" ht="19.2" customHeight="1">
      <c r="A41" s="275"/>
      <c r="B41" s="329" t="s">
        <v>24</v>
      </c>
      <c r="C41" s="329"/>
      <c r="D41" s="163">
        <v>2.0499999999999998</v>
      </c>
      <c r="E41" s="16">
        <f t="shared" ref="E41" si="14">D41*70</f>
        <v>143.5</v>
      </c>
      <c r="F41" s="329" t="s">
        <v>24</v>
      </c>
      <c r="G41" s="329"/>
      <c r="H41" s="163">
        <v>1.5</v>
      </c>
      <c r="I41" s="16">
        <f t="shared" ref="I41" si="15">H41*70</f>
        <v>105</v>
      </c>
      <c r="J41" s="329" t="s">
        <v>24</v>
      </c>
      <c r="K41" s="329"/>
      <c r="L41" s="163">
        <v>1.6</v>
      </c>
      <c r="M41" s="16">
        <f t="shared" ref="M41" si="16">L41*70</f>
        <v>112</v>
      </c>
      <c r="N41" s="329" t="s">
        <v>24</v>
      </c>
      <c r="O41" s="329"/>
      <c r="P41" s="163">
        <v>2.5</v>
      </c>
      <c r="Q41" s="16">
        <f t="shared" ref="Q41" si="17">P41*70</f>
        <v>175</v>
      </c>
      <c r="R41" s="330" t="s">
        <v>24</v>
      </c>
      <c r="S41" s="331"/>
      <c r="T41" s="163">
        <v>1.93</v>
      </c>
      <c r="U41" s="16">
        <f t="shared" ref="U41" si="18">T41*70</f>
        <v>135.1</v>
      </c>
    </row>
    <row r="42" spans="1:21" s="3" customFormat="1" ht="19.2" customHeight="1">
      <c r="A42" s="275"/>
      <c r="B42" s="328" t="s">
        <v>34</v>
      </c>
      <c r="C42" s="328"/>
      <c r="D42" s="60"/>
      <c r="E42" s="16">
        <f>SUM(E36:E41)</f>
        <v>630.5</v>
      </c>
      <c r="F42" s="328" t="s">
        <v>34</v>
      </c>
      <c r="G42" s="328"/>
      <c r="H42" s="60"/>
      <c r="I42" s="16">
        <f>SUM(I36:I41)</f>
        <v>528.6</v>
      </c>
      <c r="J42" s="328" t="s">
        <v>34</v>
      </c>
      <c r="K42" s="328"/>
      <c r="L42" s="60"/>
      <c r="M42" s="16">
        <f>SUM(M36:M41)</f>
        <v>586</v>
      </c>
      <c r="N42" s="328" t="s">
        <v>34</v>
      </c>
      <c r="O42" s="328"/>
      <c r="P42" s="60"/>
      <c r="Q42" s="16">
        <f>SUM(Q36:Q41)</f>
        <v>723</v>
      </c>
      <c r="R42" s="326" t="s">
        <v>34</v>
      </c>
      <c r="S42" s="327"/>
      <c r="T42" s="60"/>
      <c r="U42" s="16">
        <f>SUM(U36:U41)</f>
        <v>660.1</v>
      </c>
    </row>
    <row r="43" spans="1:21" s="9" customFormat="1" ht="25.5" customHeight="1">
      <c r="A43" s="131"/>
      <c r="B43" s="132" t="s">
        <v>6</v>
      </c>
      <c r="C43" s="132"/>
      <c r="D43" s="132"/>
      <c r="E43" s="132"/>
      <c r="F43" s="132"/>
      <c r="G43" s="132"/>
      <c r="H43" s="132" t="s">
        <v>21</v>
      </c>
      <c r="I43" s="132"/>
      <c r="J43" s="132"/>
      <c r="K43" s="132"/>
      <c r="L43" s="132"/>
      <c r="M43" s="132"/>
      <c r="N43" s="8"/>
      <c r="O43" s="8"/>
      <c r="P43" s="250" t="s">
        <v>7</v>
      </c>
      <c r="Q43" s="250"/>
      <c r="R43" s="1"/>
      <c r="S43" s="1"/>
      <c r="T43" s="1"/>
      <c r="U43" s="1"/>
    </row>
    <row r="44" spans="1:21" s="10" customFormat="1" ht="20.100000000000001" customHeight="1">
      <c r="A44" s="248" t="s">
        <v>105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21" s="10" customFormat="1" ht="20.100000000000001" customHeight="1">
      <c r="A45" s="64" t="s">
        <v>20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00000000000001" customHeight="1">
      <c r="A46" s="248" t="s">
        <v>13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</row>
  </sheetData>
  <mergeCells count="103"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A33:A34"/>
    <mergeCell ref="A27:A32"/>
    <mergeCell ref="B27:B32"/>
    <mergeCell ref="F27:F32"/>
    <mergeCell ref="J27:J32"/>
    <mergeCell ref="N27:N32"/>
    <mergeCell ref="A22:A26"/>
    <mergeCell ref="B22:B26"/>
    <mergeCell ref="F22:F26"/>
    <mergeCell ref="N22:N26"/>
    <mergeCell ref="J22:J26"/>
    <mergeCell ref="S18:S19"/>
    <mergeCell ref="C20:C21"/>
    <mergeCell ref="G20:G21"/>
    <mergeCell ref="K20:K21"/>
    <mergeCell ref="O20:O21"/>
    <mergeCell ref="S20:S21"/>
    <mergeCell ref="R17:R21"/>
    <mergeCell ref="O18:O19"/>
    <mergeCell ref="F35:G35"/>
    <mergeCell ref="J35:K35"/>
    <mergeCell ref="N35:O35"/>
    <mergeCell ref="R35:S35"/>
    <mergeCell ref="B35:C35"/>
    <mergeCell ref="R27:R32"/>
    <mergeCell ref="R22:R26"/>
    <mergeCell ref="J7:J11"/>
    <mergeCell ref="A12:A16"/>
    <mergeCell ref="B12:B16"/>
    <mergeCell ref="F12:F16"/>
    <mergeCell ref="N12:N16"/>
    <mergeCell ref="R12:R16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A7:A11"/>
    <mergeCell ref="B7:B11"/>
    <mergeCell ref="F7:F11"/>
    <mergeCell ref="N7:N11"/>
    <mergeCell ref="R7:R11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F4" zoomScale="70" zoomScaleNormal="100" zoomScaleSheetLayoutView="70" workbookViewId="0">
      <selection activeCell="S15" sqref="S15"/>
    </sheetView>
  </sheetViews>
  <sheetFormatPr defaultColWidth="9" defaultRowHeight="16.2"/>
  <cols>
    <col min="1" max="2" width="7.5546875" style="5" customWidth="1"/>
    <col min="3" max="3" width="12.6640625" style="5" customWidth="1"/>
    <col min="4" max="6" width="7.5546875" style="5" customWidth="1"/>
    <col min="7" max="7" width="12.6640625" style="5" customWidth="1"/>
    <col min="8" max="8" width="7.5546875" style="5" customWidth="1"/>
    <col min="9" max="10" width="7.5546875" style="1" customWidth="1"/>
    <col min="11" max="11" width="12.6640625" style="1" customWidth="1"/>
    <col min="12" max="14" width="7.5546875" style="1" customWidth="1"/>
    <col min="15" max="15" width="12.6640625" style="1" customWidth="1"/>
    <col min="16" max="18" width="7.5546875" style="1" customWidth="1"/>
    <col min="19" max="19" width="12.6640625" style="1" customWidth="1"/>
    <col min="20" max="21" width="7.5546875" style="1" customWidth="1"/>
    <col min="22" max="16384" width="9" style="1"/>
  </cols>
  <sheetData>
    <row r="1" spans="1:21" ht="28.5" customHeight="1">
      <c r="A1" s="246" t="str">
        <f>工作表1!A1</f>
        <v xml:space="preserve"> 屏東縣東寧.竹田國民小學112年3月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6" t="str">
        <f>工作表1!G3</f>
        <v>第3週學生午餐食譜(自設廚房)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供應人數：694人</v>
      </c>
      <c r="B2" s="13"/>
      <c r="C2" s="13"/>
      <c r="D2" s="13"/>
      <c r="E2" s="13"/>
      <c r="F2" s="13"/>
      <c r="G2" s="14" t="s">
        <v>38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R2" s="175"/>
      <c r="S2" s="282">
        <f>工作表1!A6</f>
        <v>44973</v>
      </c>
      <c r="T2" s="282"/>
      <c r="U2" s="176" t="s">
        <v>39</v>
      </c>
    </row>
    <row r="3" spans="1:21" ht="19.2" customHeight="1">
      <c r="A3" s="44" t="s">
        <v>2</v>
      </c>
      <c r="B3" s="339">
        <f>工作表1!D9</f>
        <v>44998</v>
      </c>
      <c r="C3" s="340"/>
      <c r="D3" s="341" t="s">
        <v>25</v>
      </c>
      <c r="E3" s="341"/>
      <c r="F3" s="339">
        <f>工作表1!D10</f>
        <v>44999</v>
      </c>
      <c r="G3" s="340"/>
      <c r="H3" s="341" t="s">
        <v>26</v>
      </c>
      <c r="I3" s="285"/>
      <c r="J3" s="342">
        <f>工作表1!D11</f>
        <v>45000</v>
      </c>
      <c r="K3" s="340"/>
      <c r="L3" s="341" t="s">
        <v>27</v>
      </c>
      <c r="M3" s="341"/>
      <c r="N3" s="339">
        <f>工作表1!D12</f>
        <v>45001</v>
      </c>
      <c r="O3" s="340"/>
      <c r="P3" s="341" t="s">
        <v>28</v>
      </c>
      <c r="Q3" s="285"/>
      <c r="R3" s="342">
        <f>工作表1!D13</f>
        <v>45002</v>
      </c>
      <c r="S3" s="340"/>
      <c r="T3" s="341" t="s">
        <v>29</v>
      </c>
      <c r="U3" s="285"/>
    </row>
    <row r="4" spans="1:21" s="9" customFormat="1" ht="19.2" customHeight="1">
      <c r="A4" s="220" t="s">
        <v>3</v>
      </c>
      <c r="B4" s="224" t="s">
        <v>41</v>
      </c>
      <c r="C4" s="220" t="s">
        <v>23</v>
      </c>
      <c r="D4" s="224" t="s">
        <v>35</v>
      </c>
      <c r="E4" s="228" t="s">
        <v>30</v>
      </c>
      <c r="F4" s="224" t="s">
        <v>41</v>
      </c>
      <c r="G4" s="220" t="s">
        <v>23</v>
      </c>
      <c r="H4" s="224" t="s">
        <v>35</v>
      </c>
      <c r="I4" s="224" t="s">
        <v>30</v>
      </c>
      <c r="J4" s="229" t="s">
        <v>41</v>
      </c>
      <c r="K4" s="220" t="s">
        <v>23</v>
      </c>
      <c r="L4" s="224" t="s">
        <v>35</v>
      </c>
      <c r="M4" s="228" t="s">
        <v>30</v>
      </c>
      <c r="N4" s="224" t="s">
        <v>41</v>
      </c>
      <c r="O4" s="220" t="s">
        <v>23</v>
      </c>
      <c r="P4" s="224" t="s">
        <v>35</v>
      </c>
      <c r="Q4" s="224" t="s">
        <v>30</v>
      </c>
      <c r="R4" s="229" t="s">
        <v>41</v>
      </c>
      <c r="S4" s="220" t="s">
        <v>23</v>
      </c>
      <c r="T4" s="224" t="s">
        <v>35</v>
      </c>
      <c r="U4" s="224" t="s">
        <v>30</v>
      </c>
    </row>
    <row r="5" spans="1:21" s="68" customFormat="1" ht="16.5" customHeight="1">
      <c r="A5" s="251" t="s">
        <v>0</v>
      </c>
      <c r="B5" s="252" t="s">
        <v>46</v>
      </c>
      <c r="C5" s="111" t="s">
        <v>47</v>
      </c>
      <c r="D5" s="93">
        <f>1000/694*E5</f>
        <v>97.982708933717575</v>
      </c>
      <c r="E5" s="94" t="s">
        <v>304</v>
      </c>
      <c r="F5" s="252" t="s">
        <v>80</v>
      </c>
      <c r="G5" s="111" t="s">
        <v>47</v>
      </c>
      <c r="H5" s="93">
        <f>1000/694*I5</f>
        <v>83.573487031700282</v>
      </c>
      <c r="I5" s="97" t="s">
        <v>303</v>
      </c>
      <c r="J5" s="252" t="s">
        <v>93</v>
      </c>
      <c r="K5" s="111" t="s">
        <v>47</v>
      </c>
      <c r="L5" s="93">
        <f>1000/694*M5</f>
        <v>97.982708933717575</v>
      </c>
      <c r="M5" s="94" t="s">
        <v>304</v>
      </c>
      <c r="N5" s="252" t="s">
        <v>80</v>
      </c>
      <c r="O5" s="111" t="s">
        <v>47</v>
      </c>
      <c r="P5" s="93">
        <f>1000/694*Q5</f>
        <v>83.573487031700282</v>
      </c>
      <c r="Q5" s="97" t="s">
        <v>303</v>
      </c>
      <c r="R5" s="252" t="s">
        <v>46</v>
      </c>
      <c r="S5" s="111" t="s">
        <v>47</v>
      </c>
      <c r="T5" s="93">
        <f>1000/694*U5</f>
        <v>97.982708933717575</v>
      </c>
      <c r="U5" s="97" t="s">
        <v>304</v>
      </c>
    </row>
    <row r="6" spans="1:21" s="68" customFormat="1" ht="16.5" customHeight="1" thickBot="1">
      <c r="A6" s="251"/>
      <c r="B6" s="253"/>
      <c r="C6" s="104"/>
      <c r="D6" s="93"/>
      <c r="E6" s="94"/>
      <c r="F6" s="253"/>
      <c r="G6" s="104" t="s">
        <v>107</v>
      </c>
      <c r="H6" s="93">
        <f t="shared" ref="H6:H29" si="0">1000/694*I6</f>
        <v>14.40922190201729</v>
      </c>
      <c r="I6" s="97" t="s">
        <v>52</v>
      </c>
      <c r="J6" s="253"/>
      <c r="K6" s="191"/>
      <c r="L6" s="188"/>
      <c r="M6" s="192"/>
      <c r="N6" s="253"/>
      <c r="O6" s="104" t="s">
        <v>107</v>
      </c>
      <c r="P6" s="93">
        <f t="shared" ref="P6:P17" si="1">1000/694*Q6</f>
        <v>14.40922190201729</v>
      </c>
      <c r="Q6" s="97" t="s">
        <v>52</v>
      </c>
      <c r="R6" s="253"/>
      <c r="S6" s="104"/>
      <c r="T6" s="93"/>
      <c r="U6" s="97"/>
    </row>
    <row r="7" spans="1:21" s="66" customFormat="1" ht="16.5" customHeight="1">
      <c r="A7" s="332" t="s">
        <v>31</v>
      </c>
      <c r="B7" s="267" t="s">
        <v>208</v>
      </c>
      <c r="C7" s="20" t="s">
        <v>217</v>
      </c>
      <c r="D7" s="93">
        <f t="shared" ref="D7:D29" si="2">1000/694*E7</f>
        <v>77.809798270893367</v>
      </c>
      <c r="E7" s="169">
        <v>54</v>
      </c>
      <c r="F7" s="306" t="s">
        <v>188</v>
      </c>
      <c r="G7" s="26" t="s">
        <v>166</v>
      </c>
      <c r="H7" s="93">
        <f t="shared" si="0"/>
        <v>79.250720461095099</v>
      </c>
      <c r="I7" s="97" t="s">
        <v>76</v>
      </c>
      <c r="J7" s="334" t="s">
        <v>243</v>
      </c>
      <c r="K7" s="195" t="s">
        <v>99</v>
      </c>
      <c r="L7" s="196">
        <f>1000/694*M7</f>
        <v>1.4409221902017291</v>
      </c>
      <c r="M7" s="197" t="s">
        <v>124</v>
      </c>
      <c r="N7" s="262" t="s">
        <v>207</v>
      </c>
      <c r="O7" s="20" t="s">
        <v>126</v>
      </c>
      <c r="P7" s="93">
        <f t="shared" si="1"/>
        <v>54.755043227665702</v>
      </c>
      <c r="Q7" s="94" t="s">
        <v>265</v>
      </c>
      <c r="R7" s="267" t="s">
        <v>316</v>
      </c>
      <c r="S7" s="103" t="s">
        <v>317</v>
      </c>
      <c r="T7" s="93">
        <f>1000/694*U7</f>
        <v>108.06916426512969</v>
      </c>
      <c r="U7" s="97" t="s">
        <v>337</v>
      </c>
    </row>
    <row r="8" spans="1:21" s="66" customFormat="1" ht="16.5" customHeight="1">
      <c r="A8" s="333"/>
      <c r="B8" s="267"/>
      <c r="C8" s="20" t="s">
        <v>170</v>
      </c>
      <c r="D8" s="93">
        <f t="shared" si="2"/>
        <v>17.291066282420751</v>
      </c>
      <c r="E8" s="169">
        <v>12</v>
      </c>
      <c r="F8" s="306"/>
      <c r="G8" s="26" t="s">
        <v>189</v>
      </c>
      <c r="H8" s="93">
        <f t="shared" si="0"/>
        <v>14.40922190201729</v>
      </c>
      <c r="I8" s="97" t="s">
        <v>52</v>
      </c>
      <c r="J8" s="335"/>
      <c r="K8" s="198" t="s">
        <v>109</v>
      </c>
      <c r="L8" s="166">
        <f>1000/694*M8</f>
        <v>36.023054755043226</v>
      </c>
      <c r="M8" s="199" t="s">
        <v>63</v>
      </c>
      <c r="N8" s="262"/>
      <c r="O8" s="25" t="s">
        <v>127</v>
      </c>
      <c r="P8" s="93">
        <f t="shared" si="1"/>
        <v>38.904899135446684</v>
      </c>
      <c r="Q8" s="81" t="s">
        <v>266</v>
      </c>
      <c r="R8" s="267"/>
      <c r="S8" s="103" t="s">
        <v>130</v>
      </c>
      <c r="T8" s="93">
        <f t="shared" ref="T8:T10" si="3">1000/694*U8</f>
        <v>12.968299711815561</v>
      </c>
      <c r="U8" s="97" t="s">
        <v>86</v>
      </c>
    </row>
    <row r="9" spans="1:21" s="66" customFormat="1" ht="16.5" customHeight="1">
      <c r="A9" s="333"/>
      <c r="B9" s="267"/>
      <c r="C9" s="20" t="s">
        <v>218</v>
      </c>
      <c r="D9" s="93">
        <f t="shared" si="2"/>
        <v>1.2968299711815563</v>
      </c>
      <c r="E9" s="169">
        <v>0.9</v>
      </c>
      <c r="F9" s="306"/>
      <c r="G9" s="26" t="s">
        <v>190</v>
      </c>
      <c r="H9" s="93">
        <f t="shared" si="0"/>
        <v>0.86455331412103742</v>
      </c>
      <c r="I9" s="99" t="s">
        <v>56</v>
      </c>
      <c r="J9" s="335"/>
      <c r="K9" s="200" t="s">
        <v>100</v>
      </c>
      <c r="L9" s="166">
        <f t="shared" ref="L9:L12" si="4">1000/694*M9</f>
        <v>8.6455331412103753</v>
      </c>
      <c r="M9" s="199" t="s">
        <v>50</v>
      </c>
      <c r="N9" s="262"/>
      <c r="O9" s="102" t="s">
        <v>49</v>
      </c>
      <c r="P9" s="211">
        <f t="shared" si="1"/>
        <v>0.43227665706051871</v>
      </c>
      <c r="Q9" s="155">
        <v>0.3</v>
      </c>
      <c r="R9" s="267"/>
      <c r="S9" s="104" t="s">
        <v>49</v>
      </c>
      <c r="T9" s="93">
        <f t="shared" si="3"/>
        <v>0.86455331412103742</v>
      </c>
      <c r="U9" s="78" t="s">
        <v>56</v>
      </c>
    </row>
    <row r="10" spans="1:21" s="66" customFormat="1" ht="16.5" customHeight="1">
      <c r="A10" s="333"/>
      <c r="B10" s="267"/>
      <c r="C10" s="20"/>
      <c r="D10" s="93"/>
      <c r="E10" s="169"/>
      <c r="F10" s="306"/>
      <c r="G10" s="100" t="s">
        <v>96</v>
      </c>
      <c r="H10" s="93">
        <f t="shared" si="0"/>
        <v>0.86455331412103742</v>
      </c>
      <c r="I10" s="121" t="s">
        <v>56</v>
      </c>
      <c r="J10" s="335"/>
      <c r="K10" s="201" t="s">
        <v>96</v>
      </c>
      <c r="L10" s="166">
        <f t="shared" si="4"/>
        <v>8.6455331412103753</v>
      </c>
      <c r="M10" s="202" t="s">
        <v>50</v>
      </c>
      <c r="N10" s="262"/>
      <c r="O10" s="19" t="s">
        <v>101</v>
      </c>
      <c r="P10" s="93">
        <f t="shared" si="1"/>
        <v>0.86455331412103742</v>
      </c>
      <c r="Q10" s="81" t="s">
        <v>56</v>
      </c>
      <c r="R10" s="267"/>
      <c r="S10" s="104" t="s">
        <v>318</v>
      </c>
      <c r="T10" s="93">
        <f t="shared" si="3"/>
        <v>0.86455331412103742</v>
      </c>
      <c r="U10" s="78" t="s">
        <v>56</v>
      </c>
    </row>
    <row r="11" spans="1:21" s="66" customFormat="1" ht="16.5" customHeight="1">
      <c r="A11" s="333"/>
      <c r="B11" s="267"/>
      <c r="C11" s="26"/>
      <c r="D11" s="93"/>
      <c r="E11" s="212"/>
      <c r="F11" s="306"/>
      <c r="G11" s="100"/>
      <c r="H11" s="93"/>
      <c r="I11" s="121"/>
      <c r="J11" s="336"/>
      <c r="K11" s="203" t="s">
        <v>79</v>
      </c>
      <c r="L11" s="166">
        <f t="shared" si="4"/>
        <v>36.023054755043226</v>
      </c>
      <c r="M11" s="199" t="s">
        <v>63</v>
      </c>
      <c r="N11" s="262"/>
      <c r="O11" s="19"/>
      <c r="P11" s="93"/>
      <c r="Q11" s="81"/>
      <c r="R11" s="267"/>
      <c r="S11" s="104"/>
      <c r="T11" s="93"/>
      <c r="U11" s="78"/>
    </row>
    <row r="12" spans="1:21" s="66" customFormat="1" ht="16.5" customHeight="1">
      <c r="A12" s="332" t="s">
        <v>4</v>
      </c>
      <c r="B12" s="306" t="s">
        <v>95</v>
      </c>
      <c r="C12" s="102" t="s">
        <v>73</v>
      </c>
      <c r="D12" s="93">
        <f t="shared" si="2"/>
        <v>0.86455331412103742</v>
      </c>
      <c r="E12" s="97" t="s">
        <v>56</v>
      </c>
      <c r="F12" s="306" t="s">
        <v>111</v>
      </c>
      <c r="G12" s="107" t="s">
        <v>89</v>
      </c>
      <c r="H12" s="93">
        <f t="shared" si="0"/>
        <v>36.023054755043226</v>
      </c>
      <c r="I12" s="97" t="s">
        <v>63</v>
      </c>
      <c r="J12" s="337" t="s">
        <v>335</v>
      </c>
      <c r="K12" s="200" t="s">
        <v>209</v>
      </c>
      <c r="L12" s="166">
        <f t="shared" si="4"/>
        <v>14.40922190201729</v>
      </c>
      <c r="M12" s="204" t="s">
        <v>52</v>
      </c>
      <c r="N12" s="262" t="s">
        <v>128</v>
      </c>
      <c r="O12" s="120" t="s">
        <v>123</v>
      </c>
      <c r="P12" s="93">
        <f t="shared" si="1"/>
        <v>25.936599423631122</v>
      </c>
      <c r="Q12" s="94" t="s">
        <v>59</v>
      </c>
      <c r="R12" s="306" t="s">
        <v>241</v>
      </c>
      <c r="S12" s="104" t="s">
        <v>88</v>
      </c>
      <c r="T12" s="93">
        <f t="shared" ref="T12:T15" si="5">1000/694*U12</f>
        <v>57.636887608069159</v>
      </c>
      <c r="U12" s="93">
        <v>40</v>
      </c>
    </row>
    <row r="13" spans="1:21" s="66" customFormat="1" ht="16.5" customHeight="1" thickBot="1">
      <c r="A13" s="333"/>
      <c r="B13" s="306"/>
      <c r="C13" s="102" t="s">
        <v>71</v>
      </c>
      <c r="D13" s="93">
        <f t="shared" si="2"/>
        <v>57.636887608069159</v>
      </c>
      <c r="E13" s="97" t="s">
        <v>70</v>
      </c>
      <c r="F13" s="306"/>
      <c r="G13" s="107" t="s">
        <v>109</v>
      </c>
      <c r="H13" s="93">
        <f t="shared" si="0"/>
        <v>43.227665706051873</v>
      </c>
      <c r="I13" s="97" t="s">
        <v>72</v>
      </c>
      <c r="J13" s="338"/>
      <c r="K13" s="205" t="s">
        <v>58</v>
      </c>
      <c r="L13" s="206">
        <f>1000/694*M13</f>
        <v>21.613832853025936</v>
      </c>
      <c r="M13" s="207" t="s">
        <v>53</v>
      </c>
      <c r="N13" s="262"/>
      <c r="O13" s="120" t="s">
        <v>129</v>
      </c>
      <c r="P13" s="93">
        <f t="shared" si="1"/>
        <v>25.936599423631122</v>
      </c>
      <c r="Q13" s="94" t="s">
        <v>59</v>
      </c>
      <c r="R13" s="306"/>
      <c r="S13" s="104" t="s">
        <v>108</v>
      </c>
      <c r="T13" s="93">
        <f t="shared" si="5"/>
        <v>8.6455331412103753</v>
      </c>
      <c r="U13" s="93">
        <v>6</v>
      </c>
    </row>
    <row r="14" spans="1:21" s="66" customFormat="1" ht="16.5" customHeight="1">
      <c r="A14" s="333"/>
      <c r="B14" s="306"/>
      <c r="C14" s="102" t="s">
        <v>68</v>
      </c>
      <c r="D14" s="93">
        <f t="shared" si="2"/>
        <v>8.6455331412103753</v>
      </c>
      <c r="E14" s="97" t="s">
        <v>50</v>
      </c>
      <c r="F14" s="306"/>
      <c r="G14" s="107" t="s">
        <v>69</v>
      </c>
      <c r="H14" s="93">
        <f t="shared" si="0"/>
        <v>4.3227665706051877</v>
      </c>
      <c r="I14" s="97" t="s">
        <v>64</v>
      </c>
      <c r="J14" s="280"/>
      <c r="K14" s="193" t="str">
        <f>J12</f>
        <v>小饅頭</v>
      </c>
      <c r="L14" s="194">
        <f>1000/694*M14</f>
        <v>36.023054755043226</v>
      </c>
      <c r="M14" s="184" t="s">
        <v>63</v>
      </c>
      <c r="N14" s="267"/>
      <c r="O14" s="120" t="s">
        <v>96</v>
      </c>
      <c r="P14" s="93">
        <f t="shared" si="1"/>
        <v>4.3227665706051877</v>
      </c>
      <c r="Q14" s="94" t="s">
        <v>64</v>
      </c>
      <c r="R14" s="306"/>
      <c r="S14" s="102" t="s">
        <v>87</v>
      </c>
      <c r="T14" s="93">
        <f t="shared" si="5"/>
        <v>8.6455331412103753</v>
      </c>
      <c r="U14" s="97" t="s">
        <v>50</v>
      </c>
    </row>
    <row r="15" spans="1:21" s="66" customFormat="1" ht="16.5" customHeight="1">
      <c r="A15" s="333"/>
      <c r="B15" s="306"/>
      <c r="C15" s="83" t="s">
        <v>65</v>
      </c>
      <c r="D15" s="93">
        <f t="shared" si="2"/>
        <v>8.6455331412103753</v>
      </c>
      <c r="E15" s="78" t="s">
        <v>50</v>
      </c>
      <c r="F15" s="306"/>
      <c r="G15" s="106"/>
      <c r="H15" s="93"/>
      <c r="I15" s="97"/>
      <c r="J15" s="280"/>
      <c r="K15" s="105"/>
      <c r="L15" s="93"/>
      <c r="M15" s="78"/>
      <c r="N15" s="267"/>
      <c r="O15" s="120" t="s">
        <v>247</v>
      </c>
      <c r="P15" s="93">
        <f t="shared" si="1"/>
        <v>4.3227665706051877</v>
      </c>
      <c r="Q15" s="81" t="s">
        <v>64</v>
      </c>
      <c r="R15" s="306"/>
      <c r="S15" s="83" t="s">
        <v>242</v>
      </c>
      <c r="T15" s="93">
        <f t="shared" si="5"/>
        <v>0.72046109510086453</v>
      </c>
      <c r="U15" s="78" t="s">
        <v>235</v>
      </c>
    </row>
    <row r="16" spans="1:21" s="66" customFormat="1" ht="16.5" customHeight="1">
      <c r="A16" s="333"/>
      <c r="B16" s="306"/>
      <c r="C16" s="83" t="s">
        <v>49</v>
      </c>
      <c r="D16" s="93">
        <f t="shared" si="2"/>
        <v>0.86455331412103742</v>
      </c>
      <c r="E16" s="78" t="s">
        <v>56</v>
      </c>
      <c r="F16" s="306"/>
      <c r="G16" s="83"/>
      <c r="H16" s="93"/>
      <c r="I16" s="85"/>
      <c r="J16" s="281"/>
      <c r="K16" s="26"/>
      <c r="L16" s="93"/>
      <c r="M16" s="221"/>
      <c r="N16" s="267"/>
      <c r="O16" s="120" t="s">
        <v>248</v>
      </c>
      <c r="P16" s="93">
        <f t="shared" si="1"/>
        <v>4.3227665706051877</v>
      </c>
      <c r="Q16" s="81" t="s">
        <v>64</v>
      </c>
      <c r="R16" s="306"/>
      <c r="S16" s="83"/>
      <c r="T16" s="93"/>
      <c r="U16" s="78"/>
    </row>
    <row r="17" spans="1:21" s="3" customFormat="1" ht="19.2" customHeight="1">
      <c r="A17" s="255" t="s">
        <v>14</v>
      </c>
      <c r="B17" s="266" t="s">
        <v>15</v>
      </c>
      <c r="C17" s="21" t="s">
        <v>125</v>
      </c>
      <c r="D17" s="93">
        <f t="shared" si="2"/>
        <v>76.368876080691635</v>
      </c>
      <c r="E17" s="227">
        <v>53</v>
      </c>
      <c r="F17" s="266" t="s">
        <v>15</v>
      </c>
      <c r="G17" s="21" t="s">
        <v>125</v>
      </c>
      <c r="H17" s="93">
        <f t="shared" si="0"/>
        <v>76.368876080691635</v>
      </c>
      <c r="I17" s="220">
        <v>53</v>
      </c>
      <c r="J17" s="322" t="s">
        <v>15</v>
      </c>
      <c r="K17" s="21" t="s">
        <v>51</v>
      </c>
      <c r="L17" s="166">
        <f>1000/694*M17</f>
        <v>76.368876080691635</v>
      </c>
      <c r="M17" s="221">
        <v>53</v>
      </c>
      <c r="N17" s="266" t="s">
        <v>15</v>
      </c>
      <c r="O17" s="21" t="s">
        <v>163</v>
      </c>
      <c r="P17" s="93">
        <f t="shared" si="1"/>
        <v>76.368876080691635</v>
      </c>
      <c r="Q17" s="220">
        <v>53</v>
      </c>
      <c r="R17" s="259" t="s">
        <v>15</v>
      </c>
      <c r="S17" s="21" t="s">
        <v>125</v>
      </c>
      <c r="T17" s="93">
        <f t="shared" ref="T17:T28" si="6">1000/694*U17</f>
        <v>76.368876080691635</v>
      </c>
      <c r="U17" s="220">
        <v>53</v>
      </c>
    </row>
    <row r="18" spans="1:21" s="3" customFormat="1" ht="19.2" customHeight="1">
      <c r="A18" s="255"/>
      <c r="B18" s="266"/>
      <c r="C18" s="316" t="s">
        <v>17</v>
      </c>
      <c r="D18" s="93"/>
      <c r="E18" s="28"/>
      <c r="F18" s="266"/>
      <c r="G18" s="344" t="s">
        <v>19</v>
      </c>
      <c r="H18" s="93"/>
      <c r="I18" s="40"/>
      <c r="J18" s="323"/>
      <c r="K18" s="344" t="s">
        <v>19</v>
      </c>
      <c r="L18" s="93"/>
      <c r="M18" s="52"/>
      <c r="N18" s="266"/>
      <c r="O18" s="344" t="s">
        <v>18</v>
      </c>
      <c r="P18" s="93"/>
      <c r="Q18" s="40"/>
      <c r="R18" s="260"/>
      <c r="S18" s="292" t="s">
        <v>17</v>
      </c>
      <c r="T18" s="93"/>
      <c r="U18" s="40"/>
    </row>
    <row r="19" spans="1:21" s="3" customFormat="1" ht="19.2" customHeight="1">
      <c r="A19" s="255"/>
      <c r="B19" s="266"/>
      <c r="C19" s="346"/>
      <c r="D19" s="93"/>
      <c r="E19" s="28"/>
      <c r="F19" s="266"/>
      <c r="G19" s="345"/>
      <c r="H19" s="93"/>
      <c r="I19" s="40"/>
      <c r="J19" s="323"/>
      <c r="K19" s="345"/>
      <c r="L19" s="93"/>
      <c r="M19" s="52"/>
      <c r="N19" s="266"/>
      <c r="O19" s="345"/>
      <c r="P19" s="93"/>
      <c r="Q19" s="40"/>
      <c r="R19" s="260"/>
      <c r="S19" s="293"/>
      <c r="T19" s="93"/>
      <c r="U19" s="40"/>
    </row>
    <row r="20" spans="1:21" s="3" customFormat="1" ht="19.2" customHeight="1">
      <c r="A20" s="255"/>
      <c r="B20" s="266"/>
      <c r="C20" s="343" t="s">
        <v>16</v>
      </c>
      <c r="D20" s="93"/>
      <c r="E20" s="28"/>
      <c r="F20" s="266"/>
      <c r="G20" s="343" t="s">
        <v>16</v>
      </c>
      <c r="H20" s="93"/>
      <c r="I20" s="40"/>
      <c r="J20" s="323"/>
      <c r="K20" s="343" t="s">
        <v>16</v>
      </c>
      <c r="L20" s="93"/>
      <c r="M20" s="52"/>
      <c r="N20" s="266"/>
      <c r="O20" s="343" t="s">
        <v>16</v>
      </c>
      <c r="P20" s="93"/>
      <c r="Q20" s="40"/>
      <c r="R20" s="260"/>
      <c r="S20" s="290" t="s">
        <v>16</v>
      </c>
      <c r="T20" s="93"/>
      <c r="U20" s="40"/>
    </row>
    <row r="21" spans="1:21" s="3" customFormat="1" ht="19.2" customHeight="1">
      <c r="A21" s="255"/>
      <c r="B21" s="266"/>
      <c r="C21" s="343"/>
      <c r="D21" s="93"/>
      <c r="E21" s="28"/>
      <c r="F21" s="266"/>
      <c r="G21" s="343"/>
      <c r="H21" s="93"/>
      <c r="I21" s="40"/>
      <c r="J21" s="324"/>
      <c r="K21" s="343"/>
      <c r="L21" s="93"/>
      <c r="M21" s="52"/>
      <c r="N21" s="266"/>
      <c r="O21" s="343"/>
      <c r="P21" s="93"/>
      <c r="Q21" s="40"/>
      <c r="R21" s="261"/>
      <c r="S21" s="291"/>
      <c r="T21" s="93"/>
      <c r="U21" s="40"/>
    </row>
    <row r="22" spans="1:21" s="3" customFormat="1" ht="19.2" customHeight="1">
      <c r="A22" s="255" t="s">
        <v>9</v>
      </c>
      <c r="B22" s="257"/>
      <c r="C22" s="2"/>
      <c r="D22" s="93"/>
      <c r="E22" s="28"/>
      <c r="F22" s="257"/>
      <c r="G22" s="2"/>
      <c r="H22" s="93"/>
      <c r="I22" s="40"/>
      <c r="J22" s="279"/>
      <c r="K22" s="56"/>
      <c r="L22" s="93"/>
      <c r="M22" s="52"/>
      <c r="N22" s="257"/>
      <c r="O22" s="2"/>
      <c r="P22" s="93"/>
      <c r="Q22" s="40"/>
      <c r="R22" s="257"/>
      <c r="S22" s="2"/>
      <c r="T22" s="93"/>
      <c r="U22" s="40"/>
    </row>
    <row r="23" spans="1:21" s="3" customFormat="1" ht="19.2" customHeight="1">
      <c r="A23" s="256"/>
      <c r="B23" s="258"/>
      <c r="C23" s="2"/>
      <c r="D23" s="93"/>
      <c r="E23" s="28"/>
      <c r="F23" s="258"/>
      <c r="G23" s="2"/>
      <c r="H23" s="93"/>
      <c r="I23" s="40"/>
      <c r="J23" s="280"/>
      <c r="K23" s="56"/>
      <c r="L23" s="93"/>
      <c r="M23" s="52"/>
      <c r="N23" s="258"/>
      <c r="O23" s="2"/>
      <c r="P23" s="93"/>
      <c r="Q23" s="40"/>
      <c r="R23" s="258"/>
      <c r="S23" s="2"/>
      <c r="T23" s="93"/>
      <c r="U23" s="40"/>
    </row>
    <row r="24" spans="1:21" s="3" customFormat="1" ht="19.2" customHeight="1">
      <c r="A24" s="256"/>
      <c r="B24" s="258"/>
      <c r="C24" s="2"/>
      <c r="D24" s="93"/>
      <c r="E24" s="28"/>
      <c r="F24" s="258"/>
      <c r="G24" s="2"/>
      <c r="H24" s="93"/>
      <c r="I24" s="40"/>
      <c r="J24" s="280"/>
      <c r="K24" s="56"/>
      <c r="L24" s="93"/>
      <c r="M24" s="52"/>
      <c r="N24" s="258"/>
      <c r="O24" s="2"/>
      <c r="P24" s="93"/>
      <c r="Q24" s="40"/>
      <c r="R24" s="258"/>
      <c r="S24" s="2"/>
      <c r="T24" s="93"/>
      <c r="U24" s="40"/>
    </row>
    <row r="25" spans="1:21" s="3" customFormat="1" ht="19.2" customHeight="1">
      <c r="A25" s="256"/>
      <c r="B25" s="258"/>
      <c r="C25" s="2"/>
      <c r="D25" s="93"/>
      <c r="E25" s="28"/>
      <c r="F25" s="258"/>
      <c r="G25" s="2"/>
      <c r="H25" s="93"/>
      <c r="I25" s="40"/>
      <c r="J25" s="280"/>
      <c r="K25" s="56"/>
      <c r="L25" s="93"/>
      <c r="M25" s="52"/>
      <c r="N25" s="258"/>
      <c r="O25" s="2"/>
      <c r="P25" s="93"/>
      <c r="Q25" s="40"/>
      <c r="R25" s="258"/>
      <c r="S25" s="103"/>
      <c r="T25" s="93"/>
      <c r="U25" s="40"/>
    </row>
    <row r="26" spans="1:21" s="3" customFormat="1" ht="19.2" customHeight="1">
      <c r="A26" s="256"/>
      <c r="B26" s="258"/>
      <c r="C26" s="2"/>
      <c r="D26" s="93"/>
      <c r="E26" s="28"/>
      <c r="F26" s="258"/>
      <c r="G26" s="2"/>
      <c r="H26" s="93"/>
      <c r="I26" s="40"/>
      <c r="J26" s="281"/>
      <c r="K26" s="95"/>
      <c r="L26" s="93"/>
      <c r="M26" s="94"/>
      <c r="N26" s="258"/>
      <c r="O26" s="2"/>
      <c r="P26" s="93"/>
      <c r="Q26" s="40"/>
      <c r="R26" s="258"/>
      <c r="T26" s="93"/>
      <c r="U26" s="40"/>
    </row>
    <row r="27" spans="1:21" s="66" customFormat="1" ht="16.5" customHeight="1">
      <c r="A27" s="347" t="s">
        <v>1</v>
      </c>
      <c r="B27" s="267" t="s">
        <v>94</v>
      </c>
      <c r="C27" s="92" t="s">
        <v>90</v>
      </c>
      <c r="D27" s="93">
        <f t="shared" si="2"/>
        <v>8.6455331412103753</v>
      </c>
      <c r="E27" s="94" t="s">
        <v>50</v>
      </c>
      <c r="F27" s="306" t="s">
        <v>191</v>
      </c>
      <c r="G27" s="178" t="s">
        <v>116</v>
      </c>
      <c r="H27" s="93">
        <f t="shared" si="0"/>
        <v>12.968299711815561</v>
      </c>
      <c r="I27" s="97" t="s">
        <v>86</v>
      </c>
      <c r="J27" s="338"/>
      <c r="K27" s="95"/>
      <c r="L27" s="93"/>
      <c r="M27" s="94"/>
      <c r="N27" s="267" t="s">
        <v>85</v>
      </c>
      <c r="O27" s="101" t="s">
        <v>84</v>
      </c>
      <c r="P27" s="93">
        <f>1000/694*Q27</f>
        <v>18.731988472622479</v>
      </c>
      <c r="Q27" s="97">
        <v>13</v>
      </c>
      <c r="R27" s="262" t="s">
        <v>211</v>
      </c>
      <c r="S27" s="154" t="s">
        <v>132</v>
      </c>
      <c r="T27" s="93">
        <f t="shared" si="6"/>
        <v>20.172910662824208</v>
      </c>
      <c r="U27" s="97" t="s">
        <v>212</v>
      </c>
    </row>
    <row r="28" spans="1:21" s="66" customFormat="1" ht="16.5" customHeight="1">
      <c r="A28" s="347"/>
      <c r="B28" s="267"/>
      <c r="C28" s="66" t="s">
        <v>88</v>
      </c>
      <c r="D28" s="93">
        <f t="shared" si="2"/>
        <v>14.40922190201729</v>
      </c>
      <c r="E28" s="94" t="s">
        <v>52</v>
      </c>
      <c r="F28" s="306"/>
      <c r="G28" s="20" t="s">
        <v>192</v>
      </c>
      <c r="H28" s="93">
        <f t="shared" si="0"/>
        <v>17.291066282420751</v>
      </c>
      <c r="I28" s="97" t="s">
        <v>48</v>
      </c>
      <c r="J28" s="338"/>
      <c r="K28" s="95"/>
      <c r="L28" s="93"/>
      <c r="M28" s="94"/>
      <c r="N28" s="267"/>
      <c r="O28" s="98" t="s">
        <v>83</v>
      </c>
      <c r="P28" s="93">
        <f t="shared" ref="P28:P30" si="7">1000/694*Q28</f>
        <v>4.3227665706051877</v>
      </c>
      <c r="Q28" s="97">
        <v>3</v>
      </c>
      <c r="R28" s="262"/>
      <c r="S28" s="103" t="s">
        <v>276</v>
      </c>
      <c r="T28" s="93">
        <f t="shared" si="6"/>
        <v>7.2046109510086449</v>
      </c>
      <c r="U28" s="97" t="s">
        <v>44</v>
      </c>
    </row>
    <row r="29" spans="1:21" s="66" customFormat="1" ht="16.5" customHeight="1">
      <c r="A29" s="347"/>
      <c r="B29" s="267"/>
      <c r="C29" s="92" t="s">
        <v>118</v>
      </c>
      <c r="D29" s="93">
        <f t="shared" si="2"/>
        <v>1.4409221902017291</v>
      </c>
      <c r="E29" s="94" t="s">
        <v>124</v>
      </c>
      <c r="F29" s="306"/>
      <c r="G29" s="148" t="s">
        <v>193</v>
      </c>
      <c r="H29" s="93">
        <f t="shared" si="0"/>
        <v>12.968299711815561</v>
      </c>
      <c r="I29" s="97" t="s">
        <v>86</v>
      </c>
      <c r="J29" s="338"/>
      <c r="K29" s="95"/>
      <c r="L29" s="93"/>
      <c r="M29" s="94"/>
      <c r="N29" s="267"/>
      <c r="O29" s="101" t="s">
        <v>82</v>
      </c>
      <c r="P29" s="93">
        <f t="shared" si="7"/>
        <v>4.3227665706051877</v>
      </c>
      <c r="Q29" s="97" t="s">
        <v>64</v>
      </c>
      <c r="R29" s="262"/>
      <c r="S29" s="119"/>
      <c r="T29" s="93"/>
      <c r="U29" s="97"/>
    </row>
    <row r="30" spans="1:21" s="66" customFormat="1" ht="16.5" customHeight="1">
      <c r="A30" s="347"/>
      <c r="B30" s="267"/>
      <c r="C30" s="67"/>
      <c r="D30" s="93"/>
      <c r="E30" s="94"/>
      <c r="F30" s="306"/>
      <c r="G30" s="149" t="s">
        <v>134</v>
      </c>
      <c r="H30" s="93">
        <f t="shared" ref="H30" si="8">1000/699*I30</f>
        <v>4.2918454935622314</v>
      </c>
      <c r="I30" s="117" t="s">
        <v>64</v>
      </c>
      <c r="J30" s="338"/>
      <c r="K30" s="95"/>
      <c r="L30" s="93"/>
      <c r="M30" s="94"/>
      <c r="N30" s="267"/>
      <c r="O30" s="102" t="s">
        <v>81</v>
      </c>
      <c r="P30" s="93">
        <f t="shared" si="7"/>
        <v>4.3227665706051877</v>
      </c>
      <c r="Q30" s="118">
        <v>3</v>
      </c>
      <c r="R30" s="262"/>
      <c r="S30" s="96"/>
      <c r="T30" s="93"/>
      <c r="U30" s="97"/>
    </row>
    <row r="31" spans="1:21" s="66" customFormat="1" ht="16.5" customHeight="1">
      <c r="A31" s="347"/>
      <c r="B31" s="267"/>
      <c r="C31" s="92"/>
      <c r="D31" s="91"/>
      <c r="E31" s="81"/>
      <c r="F31" s="306"/>
      <c r="G31" s="83"/>
      <c r="H31" s="93"/>
      <c r="I31" s="117"/>
      <c r="J31" s="348"/>
      <c r="K31" s="154"/>
      <c r="M31" s="154"/>
      <c r="N31" s="267"/>
      <c r="O31" s="83"/>
      <c r="P31" s="93"/>
      <c r="Q31" s="78"/>
      <c r="R31" s="262"/>
      <c r="S31" s="218"/>
      <c r="T31" s="93"/>
      <c r="U31" s="78"/>
    </row>
    <row r="32" spans="1:21" s="66" customFormat="1" ht="16.5" customHeight="1">
      <c r="A32" s="283" t="s">
        <v>40</v>
      </c>
      <c r="B32" s="89" t="s">
        <v>8</v>
      </c>
      <c r="C32" s="83"/>
      <c r="D32" s="116"/>
      <c r="E32" s="81"/>
      <c r="F32" s="225" t="s">
        <v>8</v>
      </c>
      <c r="G32" s="217"/>
      <c r="H32" s="83"/>
      <c r="I32" s="78"/>
      <c r="J32" s="217" t="s">
        <v>8</v>
      </c>
      <c r="K32" s="83" t="s">
        <v>8</v>
      </c>
      <c r="L32" s="166"/>
      <c r="M32" s="81" t="s">
        <v>273</v>
      </c>
      <c r="N32" s="217" t="s">
        <v>8</v>
      </c>
      <c r="O32" s="83"/>
      <c r="P32" s="113"/>
      <c r="Q32" s="78"/>
      <c r="R32" s="89" t="s">
        <v>8</v>
      </c>
      <c r="S32" s="218"/>
      <c r="T32" s="82"/>
      <c r="U32" s="78"/>
    </row>
    <row r="33" spans="1:21" s="66" customFormat="1" ht="16.5" customHeight="1">
      <c r="A33" s="284"/>
      <c r="B33" s="77" t="s">
        <v>5</v>
      </c>
      <c r="C33" s="73"/>
      <c r="D33" s="115"/>
      <c r="E33" s="75"/>
      <c r="F33" s="74" t="s">
        <v>10</v>
      </c>
      <c r="G33" s="73"/>
      <c r="H33" s="114"/>
      <c r="I33" s="80"/>
      <c r="J33" s="84" t="s">
        <v>5</v>
      </c>
      <c r="K33" s="83"/>
      <c r="L33" s="166"/>
      <c r="M33" s="81"/>
      <c r="N33" s="74" t="s">
        <v>10</v>
      </c>
      <c r="O33" s="73"/>
      <c r="P33" s="93"/>
      <c r="Q33" s="80"/>
      <c r="R33" s="77" t="s">
        <v>5</v>
      </c>
      <c r="S33" s="76"/>
      <c r="T33" s="126"/>
      <c r="U33" s="80"/>
    </row>
    <row r="34" spans="1:21" s="9" customFormat="1" ht="19.2" customHeight="1">
      <c r="A34" s="349" t="s">
        <v>11</v>
      </c>
      <c r="B34" s="319" t="s">
        <v>12</v>
      </c>
      <c r="C34" s="352"/>
      <c r="D34" s="130"/>
      <c r="E34" s="130"/>
      <c r="F34" s="320" t="s">
        <v>12</v>
      </c>
      <c r="G34" s="352"/>
      <c r="H34" s="130"/>
      <c r="I34" s="130"/>
      <c r="J34" s="319" t="s">
        <v>12</v>
      </c>
      <c r="K34" s="352"/>
      <c r="L34" s="130"/>
      <c r="M34" s="133"/>
      <c r="N34" s="320" t="s">
        <v>12</v>
      </c>
      <c r="O34" s="352"/>
      <c r="P34" s="130"/>
      <c r="Q34" s="130"/>
      <c r="R34" s="270" t="s">
        <v>12</v>
      </c>
      <c r="S34" s="271"/>
      <c r="T34" s="130"/>
      <c r="U34" s="130"/>
    </row>
    <row r="35" spans="1:21" s="3" customFormat="1" ht="19.2" customHeight="1">
      <c r="A35" s="350"/>
      <c r="B35" s="354" t="s">
        <v>42</v>
      </c>
      <c r="C35" s="355"/>
      <c r="D35" s="163">
        <v>4</v>
      </c>
      <c r="E35" s="16">
        <f>D35*70</f>
        <v>280</v>
      </c>
      <c r="F35" s="356" t="s">
        <v>42</v>
      </c>
      <c r="G35" s="355"/>
      <c r="H35" s="163">
        <v>3.7</v>
      </c>
      <c r="I35" s="16">
        <f>H35*70</f>
        <v>259</v>
      </c>
      <c r="J35" s="353" t="s">
        <v>42</v>
      </c>
      <c r="K35" s="301"/>
      <c r="L35" s="163">
        <v>4.7</v>
      </c>
      <c r="M35" s="16">
        <f>L35*70</f>
        <v>329</v>
      </c>
      <c r="N35" s="356" t="s">
        <v>42</v>
      </c>
      <c r="O35" s="355"/>
      <c r="P35" s="163">
        <v>3.8</v>
      </c>
      <c r="Q35" s="16">
        <f>P35*70</f>
        <v>266</v>
      </c>
      <c r="R35" s="328" t="s">
        <v>42</v>
      </c>
      <c r="S35" s="328"/>
      <c r="T35" s="163">
        <v>4.0999999999999996</v>
      </c>
      <c r="U35" s="16">
        <f>T35*70</f>
        <v>287</v>
      </c>
    </row>
    <row r="36" spans="1:21" s="3" customFormat="1" ht="19.2" customHeight="1">
      <c r="A36" s="350"/>
      <c r="B36" s="354" t="s">
        <v>43</v>
      </c>
      <c r="C36" s="355"/>
      <c r="D36" s="163">
        <v>2.1</v>
      </c>
      <c r="E36" s="16">
        <f>D36*75</f>
        <v>157.5</v>
      </c>
      <c r="F36" s="356" t="s">
        <v>43</v>
      </c>
      <c r="G36" s="355"/>
      <c r="H36" s="163">
        <v>2.1</v>
      </c>
      <c r="I36" s="16">
        <f>H36*75</f>
        <v>157.5</v>
      </c>
      <c r="J36" s="226" t="s">
        <v>43</v>
      </c>
      <c r="K36" s="219"/>
      <c r="L36" s="163">
        <v>2.2999999999999998</v>
      </c>
      <c r="M36" s="16">
        <f>L36*75</f>
        <v>172.5</v>
      </c>
      <c r="N36" s="356" t="s">
        <v>43</v>
      </c>
      <c r="O36" s="355"/>
      <c r="P36" s="163">
        <v>2.5</v>
      </c>
      <c r="Q36" s="16">
        <f>P36*75</f>
        <v>187.5</v>
      </c>
      <c r="R36" s="328" t="s">
        <v>43</v>
      </c>
      <c r="S36" s="328"/>
      <c r="T36" s="163">
        <v>3.7</v>
      </c>
      <c r="U36" s="16">
        <f>T36*75</f>
        <v>277.5</v>
      </c>
    </row>
    <row r="37" spans="1:21" s="3" customFormat="1" ht="19.2" customHeight="1">
      <c r="A37" s="350"/>
      <c r="B37" s="354" t="s">
        <v>32</v>
      </c>
      <c r="C37" s="355"/>
      <c r="D37" s="163">
        <v>1.1000000000000001</v>
      </c>
      <c r="E37" s="16">
        <f>D37*25</f>
        <v>27.500000000000004</v>
      </c>
      <c r="F37" s="356" t="s">
        <v>32</v>
      </c>
      <c r="G37" s="355"/>
      <c r="H37" s="163">
        <v>1.5</v>
      </c>
      <c r="I37" s="16">
        <f>H37*25</f>
        <v>37.5</v>
      </c>
      <c r="J37" s="226" t="s">
        <v>32</v>
      </c>
      <c r="K37" s="219"/>
      <c r="L37" s="163">
        <v>1.1399999999999999</v>
      </c>
      <c r="M37" s="16">
        <f>L37*25</f>
        <v>28.499999999999996</v>
      </c>
      <c r="N37" s="356" t="s">
        <v>32</v>
      </c>
      <c r="O37" s="355"/>
      <c r="P37" s="163">
        <v>1.6</v>
      </c>
      <c r="Q37" s="16">
        <f>P37*25</f>
        <v>40</v>
      </c>
      <c r="R37" s="328" t="s">
        <v>32</v>
      </c>
      <c r="S37" s="328"/>
      <c r="T37" s="163">
        <v>1.3</v>
      </c>
      <c r="U37" s="16">
        <f>T37*25</f>
        <v>32.5</v>
      </c>
    </row>
    <row r="38" spans="1:21" s="3" customFormat="1" ht="19.2" customHeight="1">
      <c r="A38" s="350"/>
      <c r="B38" s="354" t="s">
        <v>33</v>
      </c>
      <c r="C38" s="355"/>
      <c r="D38" s="163"/>
      <c r="E38" s="16"/>
      <c r="F38" s="356" t="s">
        <v>33</v>
      </c>
      <c r="G38" s="355"/>
      <c r="H38" s="163"/>
      <c r="I38" s="16"/>
      <c r="J38" s="226" t="s">
        <v>33</v>
      </c>
      <c r="K38" s="219"/>
      <c r="L38" s="163">
        <v>1</v>
      </c>
      <c r="M38" s="16">
        <f>L38*60</f>
        <v>60</v>
      </c>
      <c r="N38" s="356" t="s">
        <v>33</v>
      </c>
      <c r="O38" s="355"/>
      <c r="P38" s="163"/>
      <c r="Q38" s="16"/>
      <c r="R38" s="328" t="s">
        <v>33</v>
      </c>
      <c r="S38" s="328"/>
      <c r="T38" s="163"/>
      <c r="U38" s="16"/>
    </row>
    <row r="39" spans="1:21" s="3" customFormat="1" ht="19.2" customHeight="1">
      <c r="A39" s="350"/>
      <c r="B39" s="354" t="s">
        <v>22</v>
      </c>
      <c r="C39" s="355"/>
      <c r="D39" s="163"/>
      <c r="E39" s="16"/>
      <c r="F39" s="356" t="s">
        <v>22</v>
      </c>
      <c r="G39" s="355"/>
      <c r="H39" s="163"/>
      <c r="I39" s="16"/>
      <c r="J39" s="226" t="s">
        <v>22</v>
      </c>
      <c r="K39" s="219"/>
      <c r="L39" s="163"/>
      <c r="M39" s="16"/>
      <c r="N39" s="356" t="s">
        <v>22</v>
      </c>
      <c r="O39" s="355"/>
      <c r="P39" s="166">
        <v>1</v>
      </c>
      <c r="Q39" s="16">
        <f>P39*120</f>
        <v>120</v>
      </c>
      <c r="R39" s="328" t="s">
        <v>22</v>
      </c>
      <c r="S39" s="328"/>
      <c r="T39" s="163"/>
      <c r="U39" s="16"/>
    </row>
    <row r="40" spans="1:21" s="3" customFormat="1" ht="19.2" customHeight="1">
      <c r="A40" s="350"/>
      <c r="B40" s="358" t="s">
        <v>24</v>
      </c>
      <c r="C40" s="359"/>
      <c r="D40" s="163">
        <v>2</v>
      </c>
      <c r="E40" s="16">
        <f t="shared" ref="E40" si="9">D40*70</f>
        <v>140</v>
      </c>
      <c r="F40" s="360" t="s">
        <v>24</v>
      </c>
      <c r="G40" s="359"/>
      <c r="H40" s="163">
        <v>2</v>
      </c>
      <c r="I40" s="16">
        <f t="shared" ref="I40" si="10">H40*70</f>
        <v>140</v>
      </c>
      <c r="J40" s="330" t="s">
        <v>24</v>
      </c>
      <c r="K40" s="331"/>
      <c r="L40" s="163">
        <v>1.93</v>
      </c>
      <c r="M40" s="16">
        <f t="shared" ref="M40" si="11">L40*70</f>
        <v>135.1</v>
      </c>
      <c r="N40" s="360" t="s">
        <v>24</v>
      </c>
      <c r="O40" s="359"/>
      <c r="P40" s="163">
        <v>2</v>
      </c>
      <c r="Q40" s="16">
        <f t="shared" ref="Q40" si="12">P40*70</f>
        <v>140</v>
      </c>
      <c r="R40" s="329" t="s">
        <v>24</v>
      </c>
      <c r="S40" s="329"/>
      <c r="T40" s="163">
        <v>2</v>
      </c>
      <c r="U40" s="16">
        <f t="shared" ref="U40" si="13">T40*70</f>
        <v>140</v>
      </c>
    </row>
    <row r="41" spans="1:21" s="3" customFormat="1" ht="19.2" customHeight="1">
      <c r="A41" s="351"/>
      <c r="B41" s="354" t="s">
        <v>34</v>
      </c>
      <c r="C41" s="355"/>
      <c r="D41" s="60"/>
      <c r="E41" s="16">
        <f>SUM(E35:E40)</f>
        <v>605</v>
      </c>
      <c r="F41" s="356" t="s">
        <v>34</v>
      </c>
      <c r="G41" s="355"/>
      <c r="H41" s="60"/>
      <c r="I41" s="16">
        <f>SUM(I35:I40)</f>
        <v>594</v>
      </c>
      <c r="J41" s="226" t="s">
        <v>34</v>
      </c>
      <c r="K41" s="219"/>
      <c r="L41" s="60"/>
      <c r="M41" s="16">
        <f>SUM(M35:M40)</f>
        <v>725.1</v>
      </c>
      <c r="N41" s="356" t="s">
        <v>34</v>
      </c>
      <c r="O41" s="355"/>
      <c r="P41" s="60"/>
      <c r="Q41" s="16">
        <f>SUM(Q35:Q40)</f>
        <v>753.5</v>
      </c>
      <c r="R41" s="328" t="s">
        <v>34</v>
      </c>
      <c r="S41" s="328"/>
      <c r="T41" s="60"/>
      <c r="U41" s="16">
        <f>SUM(U35:U40)</f>
        <v>737</v>
      </c>
    </row>
    <row r="42" spans="1:21" s="9" customFormat="1" ht="25.5" customHeight="1">
      <c r="A42" s="1"/>
      <c r="B42" s="8" t="s">
        <v>6</v>
      </c>
      <c r="C42" s="8"/>
      <c r="D42" s="8"/>
      <c r="E42" s="8"/>
      <c r="F42" s="8"/>
      <c r="G42" s="8"/>
      <c r="H42" s="8" t="s">
        <v>21</v>
      </c>
      <c r="I42" s="8"/>
      <c r="J42" s="8"/>
      <c r="K42" s="8"/>
      <c r="L42" s="8"/>
      <c r="M42" s="8"/>
      <c r="N42" s="8"/>
      <c r="O42" s="8"/>
      <c r="P42" s="250" t="s">
        <v>7</v>
      </c>
      <c r="Q42" s="250"/>
      <c r="R42" s="1"/>
      <c r="S42" s="1"/>
      <c r="T42" s="1"/>
      <c r="U42" s="1"/>
    </row>
    <row r="43" spans="1:21" s="10" customFormat="1" ht="20.100000000000001" customHeight="1">
      <c r="A43" s="357" t="s">
        <v>105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</row>
    <row r="44" spans="1:21" s="10" customFormat="1" ht="20.100000000000001" customHeight="1">
      <c r="A44" s="11" t="s">
        <v>20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0" customFormat="1" ht="20.100000000000001" customHeight="1">
      <c r="A45" s="357" t="s">
        <v>13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</row>
  </sheetData>
  <mergeCells count="98">
    <mergeCell ref="R40:S40"/>
    <mergeCell ref="B41:C41"/>
    <mergeCell ref="F41:G41"/>
    <mergeCell ref="N41:O41"/>
    <mergeCell ref="R41:S41"/>
    <mergeCell ref="J40:K40"/>
    <mergeCell ref="P42:Q42"/>
    <mergeCell ref="A43:M43"/>
    <mergeCell ref="A45:M45"/>
    <mergeCell ref="B40:C40"/>
    <mergeCell ref="F40:G40"/>
    <mergeCell ref="N40:O40"/>
    <mergeCell ref="R38:S38"/>
    <mergeCell ref="B39:C39"/>
    <mergeCell ref="F39:G39"/>
    <mergeCell ref="N39:O39"/>
    <mergeCell ref="R39:S39"/>
    <mergeCell ref="B38:C38"/>
    <mergeCell ref="F38:G38"/>
    <mergeCell ref="N38:O38"/>
    <mergeCell ref="R34:S34"/>
    <mergeCell ref="B35:C35"/>
    <mergeCell ref="F35:G35"/>
    <mergeCell ref="N35:O35"/>
    <mergeCell ref="R35:S35"/>
    <mergeCell ref="N34:O34"/>
    <mergeCell ref="J34:K34"/>
    <mergeCell ref="R36:S36"/>
    <mergeCell ref="B37:C37"/>
    <mergeCell ref="F37:G37"/>
    <mergeCell ref="N37:O37"/>
    <mergeCell ref="R37:S37"/>
    <mergeCell ref="B36:C36"/>
    <mergeCell ref="F36:G36"/>
    <mergeCell ref="N36:O36"/>
    <mergeCell ref="A32:A33"/>
    <mergeCell ref="A34:A41"/>
    <mergeCell ref="B34:C34"/>
    <mergeCell ref="F34:G34"/>
    <mergeCell ref="J35:K35"/>
    <mergeCell ref="N22:N26"/>
    <mergeCell ref="R22:R26"/>
    <mergeCell ref="J22:J26"/>
    <mergeCell ref="A27:A31"/>
    <mergeCell ref="B27:B31"/>
    <mergeCell ref="F27:F31"/>
    <mergeCell ref="N27:N31"/>
    <mergeCell ref="R27:R31"/>
    <mergeCell ref="J27:J31"/>
    <mergeCell ref="S18:S19"/>
    <mergeCell ref="C20:C21"/>
    <mergeCell ref="G20:G21"/>
    <mergeCell ref="O20:O21"/>
    <mergeCell ref="S20:S21"/>
    <mergeCell ref="K18:K19"/>
    <mergeCell ref="K20:K21"/>
    <mergeCell ref="F17:F21"/>
    <mergeCell ref="N17:N21"/>
    <mergeCell ref="R17:R21"/>
    <mergeCell ref="C18:C19"/>
    <mergeCell ref="G18:G19"/>
    <mergeCell ref="O18:O19"/>
    <mergeCell ref="J17:J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A5:A6"/>
    <mergeCell ref="B5:B6"/>
    <mergeCell ref="F5:F6"/>
    <mergeCell ref="J5:J6"/>
    <mergeCell ref="A17:A21"/>
    <mergeCell ref="B17:B21"/>
    <mergeCell ref="A22:A26"/>
    <mergeCell ref="B22:B26"/>
    <mergeCell ref="F22:F2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view="pageBreakPreview" topLeftCell="A7" zoomScale="80" zoomScaleNormal="100" zoomScaleSheetLayoutView="80" workbookViewId="0">
      <selection activeCell="V14" sqref="V14:W18"/>
    </sheetView>
  </sheetViews>
  <sheetFormatPr defaultColWidth="9" defaultRowHeight="16.2"/>
  <cols>
    <col min="1" max="2" width="7.21875" style="55" customWidth="1"/>
    <col min="3" max="3" width="11.5546875" style="55" customWidth="1"/>
    <col min="4" max="5" width="7.5546875" style="55" customWidth="1"/>
    <col min="6" max="6" width="7.21875" style="55" customWidth="1"/>
    <col min="7" max="7" width="11.5546875" style="55" customWidth="1"/>
    <col min="8" max="8" width="7.5546875" style="55" customWidth="1"/>
    <col min="9" max="9" width="7.5546875" style="45" customWidth="1"/>
    <col min="10" max="10" width="7.21875" style="45" customWidth="1"/>
    <col min="11" max="11" width="11.5546875" style="45" customWidth="1"/>
    <col min="12" max="13" width="7.5546875" style="45" customWidth="1"/>
    <col min="14" max="14" width="7.21875" style="45" customWidth="1"/>
    <col min="15" max="15" width="11.5546875" style="45" customWidth="1"/>
    <col min="16" max="17" width="7.5546875" style="45" customWidth="1"/>
    <col min="18" max="18" width="7.21875" style="45" customWidth="1"/>
    <col min="19" max="19" width="11.5546875" style="45" customWidth="1"/>
    <col min="20" max="21" width="7.5546875" style="45" customWidth="1"/>
    <col min="22" max="22" width="7.21875" style="5" customWidth="1"/>
    <col min="23" max="23" width="11.5546875" style="5" customWidth="1"/>
    <col min="24" max="24" width="7.5546875" style="5" customWidth="1"/>
    <col min="25" max="25" width="7.88671875" style="1" customWidth="1"/>
    <col min="26" max="16384" width="9" style="45"/>
  </cols>
  <sheetData>
    <row r="1" spans="1:25" ht="28.5" customHeight="1">
      <c r="A1" s="296" t="str">
        <f>工作表1!A1</f>
        <v xml:space="preserve"> 屏東縣東寧.竹田國民小學112年3月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7" t="str">
        <f>工作表1!G4</f>
        <v>第4週學生午餐食譜(自設廚房)</v>
      </c>
      <c r="M1" s="7"/>
      <c r="N1" s="7"/>
      <c r="O1" s="7"/>
      <c r="P1" s="7"/>
      <c r="Q1" s="7"/>
      <c r="R1" s="7"/>
      <c r="S1" s="7"/>
      <c r="T1" s="7"/>
      <c r="U1" s="7"/>
      <c r="V1" s="45"/>
      <c r="W1" s="45"/>
      <c r="X1" s="45"/>
      <c r="Y1" s="45"/>
    </row>
    <row r="2" spans="1:25" ht="21" customHeight="1">
      <c r="A2" s="46" t="str">
        <f>工作表1!A3</f>
        <v>供應人數：694人</v>
      </c>
      <c r="B2" s="47"/>
      <c r="C2" s="47"/>
      <c r="D2" s="47"/>
      <c r="E2" s="47"/>
      <c r="F2" s="47"/>
      <c r="G2" s="48" t="s">
        <v>38</v>
      </c>
      <c r="H2" s="48"/>
      <c r="I2" s="48"/>
      <c r="J2" s="48"/>
      <c r="K2" s="48"/>
      <c r="L2" s="48" t="str">
        <f>工作表1!A4</f>
        <v>食材供應商：西台餐廳</v>
      </c>
      <c r="M2" s="48"/>
      <c r="O2" s="48"/>
      <c r="P2" s="48" t="str">
        <f>工作表1!A5</f>
        <v>電話：08-7792135</v>
      </c>
      <c r="Q2" s="48"/>
      <c r="S2" s="297">
        <f>工作表1!A6</f>
        <v>44973</v>
      </c>
      <c r="T2" s="297"/>
      <c r="U2" s="174" t="s">
        <v>39</v>
      </c>
      <c r="V2" s="13"/>
      <c r="W2" s="14"/>
      <c r="X2" s="14"/>
      <c r="Y2" s="14"/>
    </row>
    <row r="3" spans="1:25" ht="19.2" customHeight="1">
      <c r="A3" s="65" t="s">
        <v>2</v>
      </c>
      <c r="B3" s="298">
        <f>工作表1!E9</f>
        <v>45005</v>
      </c>
      <c r="C3" s="299"/>
      <c r="D3" s="300" t="s">
        <v>25</v>
      </c>
      <c r="E3" s="300"/>
      <c r="F3" s="298">
        <f>工作表1!E10</f>
        <v>45006</v>
      </c>
      <c r="G3" s="299"/>
      <c r="H3" s="300" t="s">
        <v>26</v>
      </c>
      <c r="I3" s="301"/>
      <c r="J3" s="302">
        <f>工作表1!E11</f>
        <v>45007</v>
      </c>
      <c r="K3" s="299"/>
      <c r="L3" s="300" t="s">
        <v>27</v>
      </c>
      <c r="M3" s="300"/>
      <c r="N3" s="298">
        <f>工作表1!E12</f>
        <v>45008</v>
      </c>
      <c r="O3" s="299"/>
      <c r="P3" s="300" t="s">
        <v>28</v>
      </c>
      <c r="Q3" s="301"/>
      <c r="R3" s="302">
        <f>工作表1!E13</f>
        <v>45009</v>
      </c>
      <c r="S3" s="299"/>
      <c r="T3" s="300" t="s">
        <v>29</v>
      </c>
      <c r="U3" s="301"/>
      <c r="V3" s="287">
        <f>工作表1!E14</f>
        <v>45010</v>
      </c>
      <c r="W3" s="289"/>
      <c r="X3" s="285" t="str">
        <f>工作表1!A14</f>
        <v>星期六</v>
      </c>
      <c r="Y3" s="286"/>
    </row>
    <row r="4" spans="1:25" s="42" customFormat="1" ht="19.2" customHeight="1">
      <c r="A4" s="212" t="s">
        <v>3</v>
      </c>
      <c r="B4" s="213" t="s">
        <v>41</v>
      </c>
      <c r="C4" s="212" t="s">
        <v>23</v>
      </c>
      <c r="D4" s="213" t="s">
        <v>35</v>
      </c>
      <c r="E4" s="222" t="s">
        <v>30</v>
      </c>
      <c r="F4" s="213" t="s">
        <v>41</v>
      </c>
      <c r="G4" s="212" t="s">
        <v>23</v>
      </c>
      <c r="H4" s="213" t="s">
        <v>35</v>
      </c>
      <c r="I4" s="213" t="s">
        <v>30</v>
      </c>
      <c r="J4" s="223" t="s">
        <v>41</v>
      </c>
      <c r="K4" s="212" t="s">
        <v>23</v>
      </c>
      <c r="L4" s="213" t="s">
        <v>35</v>
      </c>
      <c r="M4" s="222" t="s">
        <v>30</v>
      </c>
      <c r="N4" s="213" t="s">
        <v>41</v>
      </c>
      <c r="O4" s="212" t="s">
        <v>23</v>
      </c>
      <c r="P4" s="213" t="s">
        <v>35</v>
      </c>
      <c r="Q4" s="213" t="s">
        <v>30</v>
      </c>
      <c r="R4" s="223" t="s">
        <v>41</v>
      </c>
      <c r="S4" s="212" t="s">
        <v>23</v>
      </c>
      <c r="T4" s="213" t="s">
        <v>35</v>
      </c>
      <c r="U4" s="213" t="s">
        <v>30</v>
      </c>
      <c r="V4" s="224" t="s">
        <v>41</v>
      </c>
      <c r="W4" s="220" t="s">
        <v>23</v>
      </c>
      <c r="X4" s="224" t="s">
        <v>35</v>
      </c>
      <c r="Y4" s="224" t="s">
        <v>30</v>
      </c>
    </row>
    <row r="5" spans="1:25" s="68" customFormat="1" ht="16.5" customHeight="1">
      <c r="A5" s="372" t="s">
        <v>0</v>
      </c>
      <c r="B5" s="373" t="s">
        <v>46</v>
      </c>
      <c r="C5" s="33" t="s">
        <v>47</v>
      </c>
      <c r="D5" s="93">
        <f>1000/694*E5</f>
        <v>97.982708933717575</v>
      </c>
      <c r="E5" s="23" t="s">
        <v>304</v>
      </c>
      <c r="F5" s="252" t="s">
        <v>80</v>
      </c>
      <c r="G5" s="111" t="s">
        <v>47</v>
      </c>
      <c r="H5" s="93">
        <f>1000/694*I5</f>
        <v>83.573487031700282</v>
      </c>
      <c r="I5" s="97" t="s">
        <v>303</v>
      </c>
      <c r="J5" s="254" t="s">
        <v>93</v>
      </c>
      <c r="K5" s="109" t="s">
        <v>47</v>
      </c>
      <c r="L5" s="93">
        <f>1000/694*M5</f>
        <v>97.982708933717575</v>
      </c>
      <c r="M5" s="112">
        <v>68</v>
      </c>
      <c r="N5" s="252" t="s">
        <v>80</v>
      </c>
      <c r="O5" s="111" t="s">
        <v>47</v>
      </c>
      <c r="P5" s="93">
        <f>1000/694*Q5</f>
        <v>83.573487031700282</v>
      </c>
      <c r="Q5" s="97" t="s">
        <v>303</v>
      </c>
      <c r="R5" s="373" t="s">
        <v>46</v>
      </c>
      <c r="S5" s="33" t="s">
        <v>47</v>
      </c>
      <c r="T5" s="93">
        <f>1000/694*U5</f>
        <v>97.982708933717575</v>
      </c>
      <c r="U5" s="23" t="s">
        <v>304</v>
      </c>
      <c r="V5" s="252" t="s">
        <v>80</v>
      </c>
      <c r="W5" s="111" t="s">
        <v>47</v>
      </c>
      <c r="X5" s="93">
        <f>1000/694*Y5</f>
        <v>83.573487031700282</v>
      </c>
      <c r="Y5" s="97" t="s">
        <v>303</v>
      </c>
    </row>
    <row r="6" spans="1:25" s="68" customFormat="1">
      <c r="A6" s="372"/>
      <c r="B6" s="374"/>
      <c r="C6" s="33"/>
      <c r="D6" s="93"/>
      <c r="E6" s="23"/>
      <c r="F6" s="253"/>
      <c r="G6" s="104" t="s">
        <v>107</v>
      </c>
      <c r="H6" s="93">
        <f t="shared" ref="H6:H32" si="0">1000/694*I6</f>
        <v>14.40922190201729</v>
      </c>
      <c r="I6" s="97" t="s">
        <v>52</v>
      </c>
      <c r="J6" s="375"/>
      <c r="K6" s="187"/>
      <c r="L6" s="93"/>
      <c r="M6" s="189"/>
      <c r="N6" s="253"/>
      <c r="O6" s="104" t="s">
        <v>107</v>
      </c>
      <c r="P6" s="93">
        <f t="shared" ref="P6:P32" si="1">1000/694*Q6</f>
        <v>14.40922190201729</v>
      </c>
      <c r="Q6" s="97" t="s">
        <v>52</v>
      </c>
      <c r="R6" s="374"/>
      <c r="S6" s="33"/>
      <c r="T6" s="93"/>
      <c r="U6" s="23"/>
      <c r="V6" s="253"/>
      <c r="W6" s="104" t="s">
        <v>107</v>
      </c>
      <c r="X6" s="93">
        <f t="shared" ref="X6:X19" si="2">1000/694*Y6</f>
        <v>14.40922190201729</v>
      </c>
      <c r="Y6" s="97" t="s">
        <v>52</v>
      </c>
    </row>
    <row r="7" spans="1:25" s="66" customFormat="1" ht="16.5" customHeight="1">
      <c r="A7" s="332" t="s">
        <v>31</v>
      </c>
      <c r="B7" s="308" t="s">
        <v>277</v>
      </c>
      <c r="C7" s="20" t="s">
        <v>278</v>
      </c>
      <c r="D7" s="93">
        <f t="shared" ref="D7:D32" si="3">1000/694*E7</f>
        <v>69.164265129683002</v>
      </c>
      <c r="E7" s="38" t="s">
        <v>294</v>
      </c>
      <c r="F7" s="267" t="s">
        <v>78</v>
      </c>
      <c r="G7" s="103" t="s">
        <v>77</v>
      </c>
      <c r="H7" s="93">
        <f t="shared" si="0"/>
        <v>80.691642651296831</v>
      </c>
      <c r="I7" s="94" t="s">
        <v>264</v>
      </c>
      <c r="J7" s="267" t="s">
        <v>245</v>
      </c>
      <c r="K7" s="26" t="s">
        <v>244</v>
      </c>
      <c r="L7" s="93">
        <f t="shared" ref="L7:L32" si="4">1000/694*M7</f>
        <v>64.841498559077806</v>
      </c>
      <c r="M7" s="208">
        <v>45</v>
      </c>
      <c r="N7" s="262" t="s">
        <v>168</v>
      </c>
      <c r="O7" s="20" t="s">
        <v>166</v>
      </c>
      <c r="P7" s="93">
        <f t="shared" si="1"/>
        <v>79.250720461095099</v>
      </c>
      <c r="Q7" s="169">
        <v>55</v>
      </c>
      <c r="R7" s="306" t="s">
        <v>226</v>
      </c>
      <c r="S7" s="25" t="s">
        <v>227</v>
      </c>
      <c r="T7" s="93">
        <f t="shared" ref="T7:T30" si="5">1000/694*U7</f>
        <v>86.455331412103746</v>
      </c>
      <c r="U7" s="97" t="s">
        <v>228</v>
      </c>
      <c r="V7" s="279" t="s">
        <v>267</v>
      </c>
      <c r="W7" s="26" t="s">
        <v>136</v>
      </c>
      <c r="X7" s="93">
        <f t="shared" si="2"/>
        <v>82.132564841498564</v>
      </c>
      <c r="Y7" s="97" t="s">
        <v>270</v>
      </c>
    </row>
    <row r="8" spans="1:25" s="66" customFormat="1">
      <c r="A8" s="333"/>
      <c r="B8" s="308"/>
      <c r="C8" s="20" t="s">
        <v>279</v>
      </c>
      <c r="D8" s="93">
        <f t="shared" si="3"/>
        <v>14.40922190201729</v>
      </c>
      <c r="E8" s="23" t="s">
        <v>52</v>
      </c>
      <c r="F8" s="267"/>
      <c r="G8" s="103" t="s">
        <v>75</v>
      </c>
      <c r="H8" s="93">
        <f t="shared" si="0"/>
        <v>1.7291066282420748</v>
      </c>
      <c r="I8" s="94" t="s">
        <v>55</v>
      </c>
      <c r="J8" s="267"/>
      <c r="K8" s="26" t="s">
        <v>159</v>
      </c>
      <c r="L8" s="93">
        <f t="shared" si="4"/>
        <v>14.40922190201729</v>
      </c>
      <c r="M8" s="208">
        <v>10</v>
      </c>
      <c r="N8" s="262"/>
      <c r="O8" s="20" t="s">
        <v>169</v>
      </c>
      <c r="P8" s="93">
        <f t="shared" si="1"/>
        <v>5.7636887608069163</v>
      </c>
      <c r="Q8" s="169">
        <v>4</v>
      </c>
      <c r="R8" s="306"/>
      <c r="S8" s="25" t="s">
        <v>195</v>
      </c>
      <c r="T8" s="93">
        <f t="shared" si="5"/>
        <v>17.291066282420751</v>
      </c>
      <c r="U8" s="97" t="s">
        <v>48</v>
      </c>
      <c r="V8" s="280"/>
      <c r="W8" s="149" t="s">
        <v>268</v>
      </c>
      <c r="X8" s="93">
        <f t="shared" si="2"/>
        <v>1.7291066282420748</v>
      </c>
      <c r="Y8" s="29" t="s">
        <v>269</v>
      </c>
    </row>
    <row r="9" spans="1:25" s="66" customFormat="1" ht="16.5" customHeight="1">
      <c r="A9" s="333"/>
      <c r="B9" s="308"/>
      <c r="C9" s="20" t="s">
        <v>280</v>
      </c>
      <c r="D9" s="93">
        <f t="shared" si="3"/>
        <v>28.81844380403458</v>
      </c>
      <c r="E9" s="23" t="s">
        <v>60</v>
      </c>
      <c r="F9" s="267"/>
      <c r="G9" s="12" t="s">
        <v>83</v>
      </c>
      <c r="H9" s="93">
        <f t="shared" si="0"/>
        <v>4.3227665706051877</v>
      </c>
      <c r="I9" s="94" t="s">
        <v>64</v>
      </c>
      <c r="J9" s="267"/>
      <c r="K9" s="26" t="s">
        <v>69</v>
      </c>
      <c r="L9" s="93">
        <f t="shared" si="4"/>
        <v>8.6455331412103753</v>
      </c>
      <c r="M9" s="208">
        <v>6</v>
      </c>
      <c r="N9" s="262"/>
      <c r="O9" s="20" t="s">
        <v>170</v>
      </c>
      <c r="P9" s="93">
        <f t="shared" si="1"/>
        <v>4.3227665706051877</v>
      </c>
      <c r="Q9" s="169">
        <v>3</v>
      </c>
      <c r="R9" s="306"/>
      <c r="S9" s="25" t="s">
        <v>340</v>
      </c>
      <c r="T9" s="93">
        <f t="shared" si="5"/>
        <v>8.6455331412103753</v>
      </c>
      <c r="U9" s="97" t="s">
        <v>50</v>
      </c>
      <c r="V9" s="280"/>
      <c r="W9" s="100" t="s">
        <v>186</v>
      </c>
      <c r="X9" s="93">
        <f t="shared" si="2"/>
        <v>17.291066282420751</v>
      </c>
      <c r="Y9" s="121" t="s">
        <v>48</v>
      </c>
    </row>
    <row r="10" spans="1:25" s="66" customFormat="1">
      <c r="A10" s="333"/>
      <c r="B10" s="308"/>
      <c r="C10" s="148" t="s">
        <v>169</v>
      </c>
      <c r="D10" s="93">
        <f t="shared" si="3"/>
        <v>7.2046109510086449</v>
      </c>
      <c r="E10" s="23" t="s">
        <v>44</v>
      </c>
      <c r="F10" s="267"/>
      <c r="G10" s="83" t="s">
        <v>196</v>
      </c>
      <c r="H10" s="93">
        <f t="shared" si="0"/>
        <v>0.86455331412103742</v>
      </c>
      <c r="I10" s="81" t="s">
        <v>56</v>
      </c>
      <c r="J10" s="267"/>
      <c r="K10" s="26" t="s">
        <v>96</v>
      </c>
      <c r="L10" s="93">
        <f t="shared" si="4"/>
        <v>8.6455331412103753</v>
      </c>
      <c r="M10" s="208">
        <v>6</v>
      </c>
      <c r="N10" s="262"/>
      <c r="O10" s="20" t="s">
        <v>171</v>
      </c>
      <c r="P10" s="93">
        <f t="shared" si="1"/>
        <v>25.936599423631122</v>
      </c>
      <c r="Q10" s="169">
        <v>18</v>
      </c>
      <c r="R10" s="306"/>
      <c r="S10" s="190" t="s">
        <v>49</v>
      </c>
      <c r="T10" s="93">
        <f t="shared" si="5"/>
        <v>0.86455331412103742</v>
      </c>
      <c r="U10" s="97" t="s">
        <v>56</v>
      </c>
      <c r="V10" s="280"/>
      <c r="W10" s="104"/>
      <c r="X10" s="93"/>
      <c r="Y10" s="78"/>
    </row>
    <row r="11" spans="1:25" s="66" customFormat="1">
      <c r="A11" s="333"/>
      <c r="B11" s="308"/>
      <c r="C11" s="233" t="s">
        <v>340</v>
      </c>
      <c r="D11" s="93">
        <f t="shared" si="3"/>
        <v>8.6455331412103753</v>
      </c>
      <c r="E11" s="23" t="s">
        <v>50</v>
      </c>
      <c r="F11" s="267"/>
      <c r="G11" s="83"/>
      <c r="H11" s="93"/>
      <c r="I11" s="81"/>
      <c r="J11" s="267"/>
      <c r="K11" s="26"/>
      <c r="L11" s="93"/>
      <c r="M11" s="208"/>
      <c r="N11" s="262"/>
      <c r="O11" s="20"/>
      <c r="P11" s="93"/>
      <c r="Q11" s="169"/>
      <c r="R11" s="306"/>
      <c r="S11" s="190"/>
      <c r="T11" s="93"/>
      <c r="U11" s="97"/>
      <c r="V11" s="280"/>
      <c r="W11" s="147"/>
      <c r="X11" s="93"/>
      <c r="Y11" s="78"/>
    </row>
    <row r="12" spans="1:25" s="66" customFormat="1">
      <c r="A12" s="333"/>
      <c r="B12" s="308"/>
      <c r="C12" s="148" t="s">
        <v>281</v>
      </c>
      <c r="D12" s="93">
        <f t="shared" si="3"/>
        <v>4.3227665706051877</v>
      </c>
      <c r="E12" s="23" t="s">
        <v>64</v>
      </c>
      <c r="F12" s="267"/>
      <c r="G12" s="83"/>
      <c r="H12" s="93"/>
      <c r="I12" s="81"/>
      <c r="J12" s="267"/>
      <c r="K12" s="26"/>
      <c r="L12" s="93"/>
      <c r="M12" s="208"/>
      <c r="N12" s="262"/>
      <c r="O12" s="20"/>
      <c r="P12" s="93"/>
      <c r="Q12" s="169"/>
      <c r="R12" s="306"/>
      <c r="S12" s="190"/>
      <c r="T12" s="93"/>
      <c r="U12" s="97"/>
      <c r="V12" s="280"/>
      <c r="W12" s="147"/>
      <c r="X12" s="93"/>
      <c r="Y12" s="78"/>
    </row>
    <row r="13" spans="1:25" s="66" customFormat="1" ht="16.5" customHeight="1">
      <c r="A13" s="333"/>
      <c r="B13" s="308"/>
      <c r="C13" s="147" t="s">
        <v>282</v>
      </c>
      <c r="D13" s="93"/>
      <c r="E13" s="23"/>
      <c r="F13" s="267"/>
      <c r="G13" s="83"/>
      <c r="H13" s="93"/>
      <c r="I13" s="81"/>
      <c r="J13" s="267"/>
      <c r="K13" s="26"/>
      <c r="L13" s="93"/>
      <c r="M13" s="208"/>
      <c r="N13" s="262"/>
      <c r="O13" s="20"/>
      <c r="P13" s="93"/>
      <c r="Q13" s="169"/>
      <c r="R13" s="306"/>
      <c r="S13" s="190"/>
      <c r="T13" s="93"/>
      <c r="U13" s="97"/>
      <c r="V13" s="281"/>
      <c r="W13" s="103"/>
      <c r="X13" s="93"/>
      <c r="Y13" s="97"/>
    </row>
    <row r="14" spans="1:25" s="66" customFormat="1" ht="16.5" customHeight="1">
      <c r="A14" s="332" t="s">
        <v>4</v>
      </c>
      <c r="B14" s="308" t="s">
        <v>160</v>
      </c>
      <c r="C14" s="30" t="s">
        <v>161</v>
      </c>
      <c r="D14" s="93">
        <f t="shared" si="3"/>
        <v>17.291066282420751</v>
      </c>
      <c r="E14" s="38" t="s">
        <v>48</v>
      </c>
      <c r="F14" s="267" t="s">
        <v>283</v>
      </c>
      <c r="G14" s="148" t="s">
        <v>284</v>
      </c>
      <c r="H14" s="93">
        <f t="shared" si="0"/>
        <v>14.40922190201729</v>
      </c>
      <c r="I14" s="94" t="s">
        <v>52</v>
      </c>
      <c r="J14" s="267" t="s">
        <v>339</v>
      </c>
      <c r="K14" s="154" t="str">
        <f>J14</f>
        <v>芋頭包</v>
      </c>
      <c r="L14" s="93">
        <f t="shared" si="4"/>
        <v>36.023054755043226</v>
      </c>
      <c r="M14" s="97" t="s">
        <v>63</v>
      </c>
      <c r="N14" s="263" t="s">
        <v>251</v>
      </c>
      <c r="O14" s="102" t="s">
        <v>252</v>
      </c>
      <c r="P14" s="93">
        <f t="shared" si="1"/>
        <v>8.6455331412103753</v>
      </c>
      <c r="Q14" s="97" t="s">
        <v>50</v>
      </c>
      <c r="R14" s="306" t="s">
        <v>253</v>
      </c>
      <c r="S14" s="148" t="s">
        <v>116</v>
      </c>
      <c r="T14" s="93">
        <f t="shared" si="5"/>
        <v>43.227665706051873</v>
      </c>
      <c r="U14" s="150">
        <v>30</v>
      </c>
      <c r="V14" s="279" t="s">
        <v>308</v>
      </c>
      <c r="W14" s="103" t="s">
        <v>65</v>
      </c>
      <c r="X14" s="93">
        <f t="shared" si="2"/>
        <v>8.6455331412103753</v>
      </c>
      <c r="Y14" s="97" t="s">
        <v>50</v>
      </c>
    </row>
    <row r="15" spans="1:25" s="66" customFormat="1" ht="17.25" customHeight="1">
      <c r="A15" s="333"/>
      <c r="B15" s="308"/>
      <c r="C15" s="30" t="s">
        <v>87</v>
      </c>
      <c r="D15" s="93">
        <f t="shared" si="3"/>
        <v>8.6455331412103753</v>
      </c>
      <c r="E15" s="38" t="s">
        <v>50</v>
      </c>
      <c r="F15" s="376"/>
      <c r="G15" s="148" t="s">
        <v>285</v>
      </c>
      <c r="H15" s="93">
        <f t="shared" si="0"/>
        <v>50.43227665706052</v>
      </c>
      <c r="I15" s="94" t="s">
        <v>295</v>
      </c>
      <c r="J15" s="267"/>
      <c r="K15" s="102"/>
      <c r="L15" s="93"/>
      <c r="M15" s="97"/>
      <c r="N15" s="263"/>
      <c r="O15" s="102" t="s">
        <v>71</v>
      </c>
      <c r="P15" s="93">
        <f t="shared" si="1"/>
        <v>57.636887608069159</v>
      </c>
      <c r="Q15" s="97" t="s">
        <v>70</v>
      </c>
      <c r="R15" s="306"/>
      <c r="S15" s="148" t="s">
        <v>254</v>
      </c>
      <c r="T15" s="93">
        <f t="shared" si="5"/>
        <v>28.81844380403458</v>
      </c>
      <c r="U15" s="150">
        <v>20</v>
      </c>
      <c r="V15" s="280"/>
      <c r="W15" s="103" t="s">
        <v>309</v>
      </c>
      <c r="X15" s="93">
        <f t="shared" si="2"/>
        <v>43.227665706051873</v>
      </c>
      <c r="Y15" s="97" t="s">
        <v>72</v>
      </c>
    </row>
    <row r="16" spans="1:25" s="66" customFormat="1" ht="18" customHeight="1">
      <c r="A16" s="333"/>
      <c r="B16" s="308"/>
      <c r="C16" s="17" t="s">
        <v>51</v>
      </c>
      <c r="D16" s="93">
        <f t="shared" si="3"/>
        <v>17.291066282420751</v>
      </c>
      <c r="E16" s="24" t="s">
        <v>48</v>
      </c>
      <c r="F16" s="376"/>
      <c r="G16" s="148" t="s">
        <v>286</v>
      </c>
      <c r="H16" s="93">
        <f t="shared" si="0"/>
        <v>7.2046109510086449</v>
      </c>
      <c r="I16" s="81" t="s">
        <v>44</v>
      </c>
      <c r="J16" s="267"/>
      <c r="K16" s="102"/>
      <c r="L16" s="93"/>
      <c r="M16" s="97"/>
      <c r="N16" s="263"/>
      <c r="O16" s="102" t="s">
        <v>68</v>
      </c>
      <c r="P16" s="93">
        <f t="shared" si="1"/>
        <v>8.6455331412103753</v>
      </c>
      <c r="Q16" s="97" t="s">
        <v>50</v>
      </c>
      <c r="R16" s="306"/>
      <c r="S16" s="148" t="s">
        <v>255</v>
      </c>
      <c r="T16" s="93">
        <f t="shared" si="5"/>
        <v>8.6455331412103753</v>
      </c>
      <c r="U16" s="150">
        <v>6</v>
      </c>
      <c r="V16" s="280"/>
      <c r="W16" s="103" t="s">
        <v>68</v>
      </c>
      <c r="X16" s="93">
        <f t="shared" si="2"/>
        <v>8.6455331412103753</v>
      </c>
      <c r="Y16" s="97" t="s">
        <v>50</v>
      </c>
    </row>
    <row r="17" spans="1:25" s="66" customFormat="1" ht="16.5" customHeight="1">
      <c r="A17" s="333"/>
      <c r="B17" s="308"/>
      <c r="C17" s="30" t="s">
        <v>49</v>
      </c>
      <c r="D17" s="93">
        <f t="shared" si="3"/>
        <v>1.2968299711815563</v>
      </c>
      <c r="E17" s="38" t="s">
        <v>67</v>
      </c>
      <c r="F17" s="376"/>
      <c r="G17" s="234" t="s">
        <v>338</v>
      </c>
      <c r="H17" s="93">
        <f t="shared" si="0"/>
        <v>7.2046109510086449</v>
      </c>
      <c r="I17" s="81" t="s">
        <v>44</v>
      </c>
      <c r="J17" s="267"/>
      <c r="K17" s="102"/>
      <c r="L17" s="93"/>
      <c r="M17" s="97"/>
      <c r="N17" s="263"/>
      <c r="O17" s="102" t="s">
        <v>66</v>
      </c>
      <c r="P17" s="93">
        <f t="shared" si="1"/>
        <v>4.3227665706051877</v>
      </c>
      <c r="Q17" s="97" t="s">
        <v>64</v>
      </c>
      <c r="R17" s="306"/>
      <c r="S17" s="106"/>
      <c r="T17" s="93"/>
      <c r="U17" s="97"/>
      <c r="V17" s="280"/>
      <c r="W17" s="105" t="s">
        <v>310</v>
      </c>
      <c r="X17" s="93">
        <f t="shared" si="2"/>
        <v>8.6455331412103753</v>
      </c>
      <c r="Y17" s="78" t="s">
        <v>50</v>
      </c>
    </row>
    <row r="18" spans="1:25" s="66" customFormat="1" ht="16.5" customHeight="1">
      <c r="A18" s="333"/>
      <c r="B18" s="308"/>
      <c r="C18" s="17" t="s">
        <v>162</v>
      </c>
      <c r="D18" s="93">
        <f t="shared" si="3"/>
        <v>1.7291066282420748</v>
      </c>
      <c r="E18" s="24" t="s">
        <v>55</v>
      </c>
      <c r="F18" s="376"/>
      <c r="G18" s="231" t="s">
        <v>287</v>
      </c>
      <c r="H18" s="211">
        <f t="shared" si="0"/>
        <v>0.43227665706051871</v>
      </c>
      <c r="I18" s="81" t="s">
        <v>229</v>
      </c>
      <c r="J18" s="267"/>
      <c r="K18" s="104"/>
      <c r="L18" s="93"/>
      <c r="M18" s="78"/>
      <c r="N18" s="263"/>
      <c r="O18" s="83" t="s">
        <v>65</v>
      </c>
      <c r="P18" s="93">
        <f t="shared" si="1"/>
        <v>4.3227665706051877</v>
      </c>
      <c r="Q18" s="78" t="s">
        <v>64</v>
      </c>
      <c r="R18" s="306"/>
      <c r="S18" s="83"/>
      <c r="T18" s="93"/>
      <c r="U18" s="85"/>
      <c r="V18" s="281"/>
      <c r="W18" s="105" t="s">
        <v>311</v>
      </c>
      <c r="X18" s="93"/>
      <c r="Y18" s="78"/>
    </row>
    <row r="19" spans="1:25" s="50" customFormat="1" ht="19.2" customHeight="1">
      <c r="A19" s="307" t="s">
        <v>14</v>
      </c>
      <c r="B19" s="308" t="s">
        <v>15</v>
      </c>
      <c r="C19" s="26" t="s">
        <v>125</v>
      </c>
      <c r="D19" s="93">
        <f t="shared" si="3"/>
        <v>76.368876080691635</v>
      </c>
      <c r="E19" s="221">
        <v>53</v>
      </c>
      <c r="F19" s="308" t="s">
        <v>15</v>
      </c>
      <c r="G19" s="26" t="s">
        <v>125</v>
      </c>
      <c r="H19" s="93">
        <f t="shared" si="0"/>
        <v>76.368876080691635</v>
      </c>
      <c r="I19" s="221">
        <v>53</v>
      </c>
      <c r="J19" s="308" t="s">
        <v>15</v>
      </c>
      <c r="K19" s="26" t="s">
        <v>125</v>
      </c>
      <c r="L19" s="93">
        <f t="shared" si="4"/>
        <v>76.368876080691635</v>
      </c>
      <c r="M19" s="97" t="s">
        <v>334</v>
      </c>
      <c r="N19" s="309" t="s">
        <v>15</v>
      </c>
      <c r="O19" s="26" t="s">
        <v>163</v>
      </c>
      <c r="P19" s="93">
        <f t="shared" si="1"/>
        <v>76.368876080691635</v>
      </c>
      <c r="Q19" s="212">
        <v>53</v>
      </c>
      <c r="R19" s="309" t="s">
        <v>15</v>
      </c>
      <c r="S19" s="26" t="s">
        <v>125</v>
      </c>
      <c r="T19" s="93">
        <f t="shared" si="5"/>
        <v>76.368876080691635</v>
      </c>
      <c r="U19" s="65">
        <v>53</v>
      </c>
      <c r="V19" s="369" t="s">
        <v>15</v>
      </c>
      <c r="W19" s="26" t="s">
        <v>125</v>
      </c>
      <c r="X19" s="93">
        <f t="shared" si="2"/>
        <v>76.368876080691635</v>
      </c>
      <c r="Y19" s="65">
        <v>53</v>
      </c>
    </row>
    <row r="20" spans="1:25" s="50" customFormat="1" ht="19.2" customHeight="1">
      <c r="A20" s="307"/>
      <c r="B20" s="308"/>
      <c r="C20" s="312" t="s">
        <v>18</v>
      </c>
      <c r="D20" s="93"/>
      <c r="E20" s="52"/>
      <c r="F20" s="308"/>
      <c r="G20" s="312" t="s">
        <v>19</v>
      </c>
      <c r="H20" s="93"/>
      <c r="I20" s="52"/>
      <c r="J20" s="308"/>
      <c r="K20" s="312" t="s">
        <v>17</v>
      </c>
      <c r="L20" s="93"/>
      <c r="M20" s="63"/>
      <c r="N20" s="309"/>
      <c r="O20" s="312" t="s">
        <v>18</v>
      </c>
      <c r="P20" s="93"/>
      <c r="Q20" s="63"/>
      <c r="R20" s="309"/>
      <c r="S20" s="314" t="s">
        <v>17</v>
      </c>
      <c r="T20" s="93"/>
      <c r="U20" s="62"/>
      <c r="V20" s="370"/>
      <c r="W20" s="314" t="s">
        <v>17</v>
      </c>
      <c r="X20" s="93"/>
      <c r="Y20" s="62"/>
    </row>
    <row r="21" spans="1:25" s="50" customFormat="1" ht="19.2" customHeight="1">
      <c r="A21" s="307"/>
      <c r="B21" s="308"/>
      <c r="C21" s="313"/>
      <c r="D21" s="93"/>
      <c r="E21" s="52"/>
      <c r="F21" s="308"/>
      <c r="G21" s="313"/>
      <c r="H21" s="93"/>
      <c r="I21" s="52"/>
      <c r="J21" s="308"/>
      <c r="K21" s="312"/>
      <c r="L21" s="93"/>
      <c r="M21" s="63"/>
      <c r="N21" s="309"/>
      <c r="O21" s="313"/>
      <c r="P21" s="93"/>
      <c r="Q21" s="63"/>
      <c r="R21" s="309"/>
      <c r="S21" s="315"/>
      <c r="T21" s="93"/>
      <c r="U21" s="62"/>
      <c r="V21" s="370"/>
      <c r="W21" s="315"/>
      <c r="X21" s="93"/>
      <c r="Y21" s="62"/>
    </row>
    <row r="22" spans="1:25" s="50" customFormat="1" ht="19.2" customHeight="1">
      <c r="A22" s="307"/>
      <c r="B22" s="308"/>
      <c r="C22" s="317" t="s">
        <v>16</v>
      </c>
      <c r="D22" s="93"/>
      <c r="E22" s="52"/>
      <c r="F22" s="308"/>
      <c r="G22" s="317" t="s">
        <v>16</v>
      </c>
      <c r="H22" s="93"/>
      <c r="I22" s="52"/>
      <c r="J22" s="308"/>
      <c r="K22" s="317" t="s">
        <v>16</v>
      </c>
      <c r="L22" s="93"/>
      <c r="M22" s="63"/>
      <c r="N22" s="309"/>
      <c r="O22" s="317" t="s">
        <v>16</v>
      </c>
      <c r="P22" s="93"/>
      <c r="Q22" s="63"/>
      <c r="R22" s="309"/>
      <c r="S22" s="317" t="s">
        <v>16</v>
      </c>
      <c r="T22" s="93"/>
      <c r="U22" s="62"/>
      <c r="V22" s="370"/>
      <c r="W22" s="317" t="s">
        <v>16</v>
      </c>
      <c r="X22" s="93"/>
      <c r="Y22" s="62"/>
    </row>
    <row r="23" spans="1:25" s="50" customFormat="1" ht="19.2" customHeight="1">
      <c r="A23" s="307"/>
      <c r="B23" s="308"/>
      <c r="C23" s="317"/>
      <c r="D23" s="93"/>
      <c r="E23" s="52"/>
      <c r="F23" s="308"/>
      <c r="G23" s="317"/>
      <c r="H23" s="93"/>
      <c r="I23" s="52"/>
      <c r="J23" s="308"/>
      <c r="K23" s="317"/>
      <c r="L23" s="93"/>
      <c r="M23" s="63"/>
      <c r="N23" s="309"/>
      <c r="O23" s="317"/>
      <c r="P23" s="93"/>
      <c r="Q23" s="63"/>
      <c r="R23" s="309"/>
      <c r="S23" s="317"/>
      <c r="T23" s="93"/>
      <c r="U23" s="62"/>
      <c r="V23" s="371"/>
      <c r="W23" s="317"/>
      <c r="X23" s="93"/>
      <c r="Y23" s="62"/>
    </row>
    <row r="24" spans="1:25" s="3" customFormat="1" ht="19.2" customHeight="1">
      <c r="A24" s="255" t="s">
        <v>9</v>
      </c>
      <c r="B24" s="257"/>
      <c r="C24" s="2"/>
      <c r="D24" s="93"/>
      <c r="E24" s="28"/>
      <c r="F24" s="257"/>
      <c r="G24" s="2"/>
      <c r="H24" s="93"/>
      <c r="I24" s="40"/>
      <c r="J24" s="279"/>
      <c r="K24" s="56"/>
      <c r="L24" s="93"/>
      <c r="M24" s="52"/>
      <c r="N24" s="257"/>
      <c r="O24" s="2"/>
      <c r="P24" s="93"/>
      <c r="Q24" s="40"/>
      <c r="R24" s="257"/>
      <c r="S24" s="2"/>
      <c r="T24" s="93"/>
      <c r="U24" s="40"/>
      <c r="V24" s="257"/>
      <c r="W24" s="2"/>
      <c r="X24" s="93"/>
      <c r="Y24" s="40"/>
    </row>
    <row r="25" spans="1:25" s="3" customFormat="1" ht="19.2" customHeight="1">
      <c r="A25" s="256"/>
      <c r="B25" s="258"/>
      <c r="C25" s="2"/>
      <c r="D25" s="93"/>
      <c r="E25" s="28"/>
      <c r="F25" s="258"/>
      <c r="G25" s="2"/>
      <c r="H25" s="93"/>
      <c r="I25" s="40"/>
      <c r="J25" s="280"/>
      <c r="K25" s="56"/>
      <c r="L25" s="93"/>
      <c r="M25" s="52"/>
      <c r="N25" s="258"/>
      <c r="O25" s="2"/>
      <c r="P25" s="93"/>
      <c r="Q25" s="40"/>
      <c r="R25" s="258"/>
      <c r="S25" s="2"/>
      <c r="T25" s="93"/>
      <c r="U25" s="40"/>
      <c r="V25" s="258"/>
      <c r="W25" s="2"/>
      <c r="X25" s="93"/>
      <c r="Y25" s="40"/>
    </row>
    <row r="26" spans="1:25" s="3" customFormat="1" ht="19.2" customHeight="1">
      <c r="A26" s="256"/>
      <c r="B26" s="258"/>
      <c r="C26" s="2"/>
      <c r="D26" s="93"/>
      <c r="E26" s="28"/>
      <c r="F26" s="258"/>
      <c r="G26" s="2"/>
      <c r="H26" s="93"/>
      <c r="I26" s="40"/>
      <c r="J26" s="280"/>
      <c r="K26" s="56"/>
      <c r="L26" s="93"/>
      <c r="M26" s="52"/>
      <c r="N26" s="258"/>
      <c r="O26" s="2"/>
      <c r="P26" s="93"/>
      <c r="Q26" s="40"/>
      <c r="R26" s="258"/>
      <c r="S26" s="2"/>
      <c r="T26" s="93"/>
      <c r="U26" s="40"/>
      <c r="V26" s="258"/>
      <c r="W26" s="2"/>
      <c r="X26" s="93"/>
      <c r="Y26" s="40"/>
    </row>
    <row r="27" spans="1:25" s="3" customFormat="1" ht="19.2" customHeight="1">
      <c r="A27" s="256"/>
      <c r="B27" s="258"/>
      <c r="C27" s="2"/>
      <c r="D27" s="93"/>
      <c r="E27" s="28"/>
      <c r="F27" s="258"/>
      <c r="G27" s="2"/>
      <c r="H27" s="93"/>
      <c r="I27" s="40"/>
      <c r="J27" s="280"/>
      <c r="K27" s="56"/>
      <c r="L27" s="93"/>
      <c r="M27" s="52"/>
      <c r="N27" s="258"/>
      <c r="O27" s="2"/>
      <c r="P27" s="93"/>
      <c r="Q27" s="40"/>
      <c r="R27" s="258"/>
      <c r="S27" s="103"/>
      <c r="T27" s="93"/>
      <c r="U27" s="40"/>
      <c r="V27" s="258"/>
      <c r="W27" s="103"/>
      <c r="X27" s="93"/>
      <c r="Y27" s="40"/>
    </row>
    <row r="28" spans="1:25" s="3" customFormat="1" ht="19.2" customHeight="1">
      <c r="A28" s="256"/>
      <c r="B28" s="258"/>
      <c r="C28" s="2"/>
      <c r="D28" s="93"/>
      <c r="E28" s="28"/>
      <c r="F28" s="258"/>
      <c r="G28" s="2"/>
      <c r="H28" s="93"/>
      <c r="I28" s="40"/>
      <c r="J28" s="281"/>
      <c r="K28" s="95"/>
      <c r="L28" s="93"/>
      <c r="M28" s="94"/>
      <c r="N28" s="258"/>
      <c r="O28" s="2"/>
      <c r="P28" s="93"/>
      <c r="Q28" s="40"/>
      <c r="R28" s="258"/>
      <c r="T28" s="93"/>
      <c r="U28" s="40"/>
      <c r="V28" s="258"/>
      <c r="X28" s="93"/>
      <c r="Y28" s="40"/>
    </row>
    <row r="29" spans="1:25" s="66" customFormat="1" ht="16.5" customHeight="1">
      <c r="A29" s="347" t="s">
        <v>1</v>
      </c>
      <c r="B29" s="322" t="s">
        <v>246</v>
      </c>
      <c r="C29" s="210" t="s">
        <v>89</v>
      </c>
      <c r="D29" s="93">
        <f t="shared" si="3"/>
        <v>1.4409221902017291</v>
      </c>
      <c r="E29" s="23" t="s">
        <v>124</v>
      </c>
      <c r="F29" s="267" t="s">
        <v>183</v>
      </c>
      <c r="G29" s="100" t="s">
        <v>61</v>
      </c>
      <c r="H29" s="93">
        <f t="shared" si="0"/>
        <v>14.40922190201729</v>
      </c>
      <c r="I29" s="97" t="s">
        <v>52</v>
      </c>
      <c r="J29" s="308" t="s">
        <v>194</v>
      </c>
      <c r="K29" s="179" t="s">
        <v>116</v>
      </c>
      <c r="L29" s="93">
        <f t="shared" si="4"/>
        <v>8.6455331412103753</v>
      </c>
      <c r="M29" s="23" t="s">
        <v>50</v>
      </c>
      <c r="N29" s="267" t="s">
        <v>197</v>
      </c>
      <c r="O29" s="180" t="s">
        <v>201</v>
      </c>
      <c r="P29" s="93">
        <f t="shared" si="1"/>
        <v>1.7291066282420748</v>
      </c>
      <c r="Q29" s="94" t="s">
        <v>55</v>
      </c>
      <c r="R29" s="267" t="s">
        <v>62</v>
      </c>
      <c r="S29" s="101" t="s">
        <v>61</v>
      </c>
      <c r="T29" s="93">
        <f t="shared" si="5"/>
        <v>28.81844380403458</v>
      </c>
      <c r="U29" s="97" t="s">
        <v>60</v>
      </c>
      <c r="V29" s="279" t="s">
        <v>97</v>
      </c>
      <c r="W29" s="127" t="s">
        <v>61</v>
      </c>
      <c r="X29" s="93">
        <f>1000/694*Y29</f>
        <v>28.81844380403458</v>
      </c>
      <c r="Y29" s="97" t="s">
        <v>60</v>
      </c>
    </row>
    <row r="30" spans="1:25" s="66" customFormat="1" ht="16.5" customHeight="1">
      <c r="A30" s="347"/>
      <c r="B30" s="323"/>
      <c r="C30" s="210" t="s">
        <v>79</v>
      </c>
      <c r="D30" s="93">
        <f t="shared" si="3"/>
        <v>1.4409221902017291</v>
      </c>
      <c r="E30" s="38" t="s">
        <v>124</v>
      </c>
      <c r="F30" s="267"/>
      <c r="G30" s="102" t="s">
        <v>74</v>
      </c>
      <c r="H30" s="93">
        <f t="shared" si="0"/>
        <v>14.40922190201729</v>
      </c>
      <c r="I30" s="97" t="s">
        <v>52</v>
      </c>
      <c r="J30" s="308"/>
      <c r="K30" s="181" t="s">
        <v>167</v>
      </c>
      <c r="L30" s="93">
        <f t="shared" si="4"/>
        <v>21.613832853025936</v>
      </c>
      <c r="M30" s="23" t="s">
        <v>53</v>
      </c>
      <c r="N30" s="267"/>
      <c r="O30" s="41" t="s">
        <v>202</v>
      </c>
      <c r="P30" s="93">
        <f t="shared" si="1"/>
        <v>0.86455331412103742</v>
      </c>
      <c r="Q30" s="94" t="s">
        <v>56</v>
      </c>
      <c r="R30" s="267"/>
      <c r="S30" s="98" t="s">
        <v>58</v>
      </c>
      <c r="T30" s="93">
        <f t="shared" si="5"/>
        <v>8.6455331412103753</v>
      </c>
      <c r="U30" s="97" t="s">
        <v>50</v>
      </c>
      <c r="V30" s="280"/>
      <c r="W30" s="128" t="s">
        <v>74</v>
      </c>
      <c r="X30" s="93">
        <f>1000/694*Y30</f>
        <v>14.40922190201729</v>
      </c>
      <c r="Y30" s="97" t="s">
        <v>52</v>
      </c>
    </row>
    <row r="31" spans="1:25" s="66" customFormat="1" ht="16.5" customHeight="1">
      <c r="A31" s="347"/>
      <c r="B31" s="323"/>
      <c r="C31" s="210" t="s">
        <v>51</v>
      </c>
      <c r="D31" s="93">
        <f t="shared" si="3"/>
        <v>2.8818443804034581</v>
      </c>
      <c r="E31" s="38" t="s">
        <v>98</v>
      </c>
      <c r="F31" s="267"/>
      <c r="G31" s="100" t="s">
        <v>82</v>
      </c>
      <c r="H31" s="93">
        <f t="shared" si="0"/>
        <v>4.3227665706051877</v>
      </c>
      <c r="I31" s="97" t="s">
        <v>64</v>
      </c>
      <c r="J31" s="308"/>
      <c r="K31" s="182" t="s">
        <v>193</v>
      </c>
      <c r="L31" s="93">
        <f t="shared" si="4"/>
        <v>8.6455331412103753</v>
      </c>
      <c r="M31" s="23" t="s">
        <v>50</v>
      </c>
      <c r="N31" s="267"/>
      <c r="O31" s="180" t="s">
        <v>198</v>
      </c>
      <c r="P31" s="93">
        <f t="shared" si="1"/>
        <v>1.7291066282420748</v>
      </c>
      <c r="Q31" s="94" t="s">
        <v>55</v>
      </c>
      <c r="R31" s="267"/>
      <c r="S31" s="101"/>
      <c r="T31" s="93"/>
      <c r="U31" s="97"/>
      <c r="V31" s="280"/>
      <c r="W31" s="127" t="s">
        <v>82</v>
      </c>
      <c r="X31" s="93">
        <f>1000/694*Y31</f>
        <v>4.3227665706051877</v>
      </c>
      <c r="Y31" s="97" t="s">
        <v>64</v>
      </c>
    </row>
    <row r="32" spans="1:25" s="66" customFormat="1">
      <c r="A32" s="347"/>
      <c r="B32" s="323"/>
      <c r="C32" s="210" t="s">
        <v>185</v>
      </c>
      <c r="D32" s="211">
        <f t="shared" si="3"/>
        <v>0.43227665706051871</v>
      </c>
      <c r="E32" s="23" t="s">
        <v>229</v>
      </c>
      <c r="F32" s="267"/>
      <c r="G32" s="98" t="s">
        <v>271</v>
      </c>
      <c r="H32" s="93">
        <f t="shared" si="0"/>
        <v>7.2046109510086449</v>
      </c>
      <c r="I32" s="97" t="s">
        <v>44</v>
      </c>
      <c r="J32" s="308"/>
      <c r="K32" s="182" t="s">
        <v>195</v>
      </c>
      <c r="L32" s="93">
        <f t="shared" si="4"/>
        <v>4.3227665706051877</v>
      </c>
      <c r="M32" s="23" t="s">
        <v>64</v>
      </c>
      <c r="N32" s="267"/>
      <c r="O32" s="46" t="s">
        <v>199</v>
      </c>
      <c r="P32" s="93">
        <f t="shared" si="1"/>
        <v>8.6455331412103753</v>
      </c>
      <c r="Q32" s="94" t="s">
        <v>50</v>
      </c>
      <c r="R32" s="267"/>
      <c r="S32" s="98"/>
      <c r="T32" s="93"/>
      <c r="U32" s="97"/>
      <c r="V32" s="281"/>
      <c r="W32" s="128" t="s">
        <v>271</v>
      </c>
      <c r="X32" s="93">
        <f>1000/694*Y32</f>
        <v>7.2046109510086449</v>
      </c>
      <c r="Y32" s="97" t="s">
        <v>44</v>
      </c>
    </row>
    <row r="33" spans="1:25" s="66" customFormat="1">
      <c r="A33" s="347"/>
      <c r="B33" s="324"/>
      <c r="C33" s="210"/>
      <c r="D33" s="166"/>
      <c r="E33" s="38"/>
      <c r="F33" s="267"/>
      <c r="G33" s="83"/>
      <c r="H33" s="90"/>
      <c r="I33" s="78"/>
      <c r="J33" s="363"/>
      <c r="K33" s="26" t="s">
        <v>134</v>
      </c>
      <c r="L33" s="93">
        <f t="shared" ref="L33" si="6">1000/670*M33</f>
        <v>4.477611940298508</v>
      </c>
      <c r="M33" s="177" t="s">
        <v>64</v>
      </c>
      <c r="N33" s="267"/>
      <c r="O33" s="180" t="s">
        <v>200</v>
      </c>
      <c r="P33" s="93">
        <f t="shared" ref="P33" si="7">1000/670*Q33</f>
        <v>22.388059701492537</v>
      </c>
      <c r="Q33" s="81" t="s">
        <v>53</v>
      </c>
      <c r="R33" s="267"/>
      <c r="S33" s="83"/>
      <c r="T33" s="90"/>
      <c r="U33" s="78"/>
      <c r="V33" s="217" t="s">
        <v>8</v>
      </c>
      <c r="W33" s="218"/>
      <c r="X33" s="218"/>
      <c r="Y33" s="78"/>
    </row>
    <row r="34" spans="1:25" s="66" customFormat="1">
      <c r="A34" s="364" t="s">
        <v>40</v>
      </c>
      <c r="B34" s="212" t="s">
        <v>8</v>
      </c>
      <c r="C34" s="19"/>
      <c r="D34" s="51"/>
      <c r="E34" s="221"/>
      <c r="F34" s="217" t="s">
        <v>8</v>
      </c>
      <c r="G34" s="83"/>
      <c r="H34" s="218"/>
      <c r="I34" s="78"/>
      <c r="J34" s="215" t="s">
        <v>8</v>
      </c>
      <c r="K34" s="87" t="s">
        <v>8</v>
      </c>
      <c r="L34" s="86">
        <v>1</v>
      </c>
      <c r="M34" s="78" t="s">
        <v>273</v>
      </c>
      <c r="N34" s="89" t="s">
        <v>8</v>
      </c>
      <c r="O34" s="218"/>
      <c r="P34" s="218"/>
      <c r="Q34" s="81"/>
      <c r="R34" s="88" t="s">
        <v>8</v>
      </c>
      <c r="S34" s="87"/>
      <c r="T34" s="86"/>
      <c r="U34" s="85"/>
      <c r="V34" s="88" t="s">
        <v>8</v>
      </c>
      <c r="W34" s="87"/>
      <c r="X34" s="86"/>
      <c r="Y34" s="85"/>
    </row>
    <row r="35" spans="1:25" s="66" customFormat="1">
      <c r="A35" s="365"/>
      <c r="B35" s="61" t="s">
        <v>10</v>
      </c>
      <c r="C35" s="58"/>
      <c r="D35" s="27"/>
      <c r="E35" s="59"/>
      <c r="F35" s="74" t="s">
        <v>5</v>
      </c>
      <c r="G35" s="73"/>
      <c r="H35" s="214"/>
      <c r="I35" s="80"/>
      <c r="J35" s="79" t="s">
        <v>5</v>
      </c>
      <c r="K35" s="76"/>
      <c r="L35" s="214"/>
      <c r="M35" s="78"/>
      <c r="N35" s="77" t="s">
        <v>5</v>
      </c>
      <c r="O35" s="73" t="s">
        <v>119</v>
      </c>
      <c r="P35" s="93">
        <f>1000/694*Q35</f>
        <v>200.28818443804033</v>
      </c>
      <c r="Q35" s="80" t="s">
        <v>296</v>
      </c>
      <c r="R35" s="74" t="s">
        <v>10</v>
      </c>
      <c r="S35" s="73"/>
      <c r="T35" s="72"/>
      <c r="U35" s="71"/>
      <c r="V35" s="74" t="s">
        <v>10</v>
      </c>
      <c r="W35" s="73"/>
      <c r="X35" s="72"/>
      <c r="Y35" s="71"/>
    </row>
    <row r="36" spans="1:25" s="42" customFormat="1" ht="19.2" customHeight="1">
      <c r="A36" s="366" t="s">
        <v>11</v>
      </c>
      <c r="B36" s="270" t="s">
        <v>12</v>
      </c>
      <c r="C36" s="271"/>
      <c r="D36" s="130"/>
      <c r="E36" s="133"/>
      <c r="F36" s="319" t="s">
        <v>12</v>
      </c>
      <c r="G36" s="352"/>
      <c r="H36" s="130"/>
      <c r="I36" s="130"/>
      <c r="J36" s="320" t="s">
        <v>12</v>
      </c>
      <c r="K36" s="352"/>
      <c r="L36" s="130"/>
      <c r="M36" s="133"/>
      <c r="N36" s="319" t="s">
        <v>12</v>
      </c>
      <c r="O36" s="352"/>
      <c r="P36" s="130"/>
      <c r="Q36" s="130"/>
      <c r="R36" s="320" t="s">
        <v>12</v>
      </c>
      <c r="S36" s="352"/>
      <c r="T36" s="130"/>
      <c r="U36" s="130"/>
      <c r="V36" s="270" t="s">
        <v>12</v>
      </c>
      <c r="W36" s="271"/>
      <c r="X36" s="130"/>
      <c r="Y36" s="130"/>
    </row>
    <row r="37" spans="1:25" s="50" customFormat="1" ht="19.2" customHeight="1">
      <c r="A37" s="367"/>
      <c r="B37" s="247" t="s">
        <v>42</v>
      </c>
      <c r="C37" s="247"/>
      <c r="D37" s="163">
        <v>4.8</v>
      </c>
      <c r="E37" s="16">
        <f>D37*70</f>
        <v>336</v>
      </c>
      <c r="F37" s="326" t="s">
        <v>42</v>
      </c>
      <c r="G37" s="327"/>
      <c r="H37" s="163">
        <v>4.8</v>
      </c>
      <c r="I37" s="16">
        <f>H37*70</f>
        <v>336</v>
      </c>
      <c r="J37" s="361" t="s">
        <v>42</v>
      </c>
      <c r="K37" s="327"/>
      <c r="L37" s="163">
        <v>4.5</v>
      </c>
      <c r="M37" s="16">
        <f>L37*70</f>
        <v>315</v>
      </c>
      <c r="N37" s="326" t="s">
        <v>42</v>
      </c>
      <c r="O37" s="327"/>
      <c r="P37" s="163">
        <v>4.5</v>
      </c>
      <c r="Q37" s="16">
        <f>P37*70</f>
        <v>315</v>
      </c>
      <c r="R37" s="361" t="s">
        <v>42</v>
      </c>
      <c r="S37" s="327"/>
      <c r="T37" s="163">
        <v>4.8</v>
      </c>
      <c r="U37" s="16">
        <f>T37*70</f>
        <v>336</v>
      </c>
      <c r="V37" s="361" t="s">
        <v>42</v>
      </c>
      <c r="W37" s="327"/>
      <c r="X37" s="163">
        <v>4.5</v>
      </c>
      <c r="Y37" s="16">
        <f>X37*70</f>
        <v>315</v>
      </c>
    </row>
    <row r="38" spans="1:25" s="50" customFormat="1" ht="19.2" customHeight="1">
      <c r="A38" s="367"/>
      <c r="B38" s="247" t="s">
        <v>43</v>
      </c>
      <c r="C38" s="247"/>
      <c r="D38" s="163">
        <v>2.1</v>
      </c>
      <c r="E38" s="16">
        <f>D38*75</f>
        <v>157.5</v>
      </c>
      <c r="F38" s="326" t="s">
        <v>43</v>
      </c>
      <c r="G38" s="327"/>
      <c r="H38" s="163">
        <v>2.5</v>
      </c>
      <c r="I38" s="16">
        <f>H38*75</f>
        <v>187.5</v>
      </c>
      <c r="J38" s="361" t="s">
        <v>43</v>
      </c>
      <c r="K38" s="327"/>
      <c r="L38" s="163">
        <v>2.1</v>
      </c>
      <c r="M38" s="16">
        <f>L38*75</f>
        <v>157.5</v>
      </c>
      <c r="N38" s="326" t="s">
        <v>43</v>
      </c>
      <c r="O38" s="327"/>
      <c r="P38" s="163">
        <v>2.5</v>
      </c>
      <c r="Q38" s="16">
        <f>P38*75</f>
        <v>187.5</v>
      </c>
      <c r="R38" s="361" t="s">
        <v>43</v>
      </c>
      <c r="S38" s="327"/>
      <c r="T38" s="163">
        <v>2.2000000000000002</v>
      </c>
      <c r="U38" s="16">
        <f>T38*75</f>
        <v>165</v>
      </c>
      <c r="V38" s="361" t="s">
        <v>43</v>
      </c>
      <c r="W38" s="327"/>
      <c r="X38" s="163">
        <v>2.1</v>
      </c>
      <c r="Y38" s="16">
        <f>X38*75</f>
        <v>157.5</v>
      </c>
    </row>
    <row r="39" spans="1:25" s="50" customFormat="1" ht="19.2" customHeight="1">
      <c r="A39" s="367"/>
      <c r="B39" s="247" t="s">
        <v>32</v>
      </c>
      <c r="C39" s="247"/>
      <c r="D39" s="163">
        <v>0.8</v>
      </c>
      <c r="E39" s="16">
        <f>D39*25</f>
        <v>20</v>
      </c>
      <c r="F39" s="326" t="s">
        <v>32</v>
      </c>
      <c r="G39" s="327"/>
      <c r="H39" s="163">
        <v>0.8</v>
      </c>
      <c r="I39" s="16">
        <f>H39*25</f>
        <v>20</v>
      </c>
      <c r="J39" s="361" t="s">
        <v>32</v>
      </c>
      <c r="K39" s="327"/>
      <c r="L39" s="163">
        <v>0.5</v>
      </c>
      <c r="M39" s="16">
        <f>L39*25</f>
        <v>12.5</v>
      </c>
      <c r="N39" s="326" t="s">
        <v>32</v>
      </c>
      <c r="O39" s="327"/>
      <c r="P39" s="163">
        <v>0.9</v>
      </c>
      <c r="Q39" s="16">
        <f>P39*25</f>
        <v>22.5</v>
      </c>
      <c r="R39" s="361" t="s">
        <v>32</v>
      </c>
      <c r="S39" s="327"/>
      <c r="T39" s="163">
        <v>2.4</v>
      </c>
      <c r="U39" s="16">
        <f>T39*25</f>
        <v>60</v>
      </c>
      <c r="V39" s="361" t="s">
        <v>32</v>
      </c>
      <c r="W39" s="327"/>
      <c r="X39" s="163">
        <v>1.5</v>
      </c>
      <c r="Y39" s="16">
        <f>X39*25</f>
        <v>37.5</v>
      </c>
    </row>
    <row r="40" spans="1:25" s="50" customFormat="1" ht="19.2" customHeight="1">
      <c r="A40" s="367"/>
      <c r="B40" s="247" t="s">
        <v>33</v>
      </c>
      <c r="C40" s="247"/>
      <c r="D40" s="163"/>
      <c r="E40" s="16"/>
      <c r="F40" s="326" t="s">
        <v>33</v>
      </c>
      <c r="G40" s="327"/>
      <c r="H40" s="163"/>
      <c r="I40" s="16"/>
      <c r="J40" s="361" t="s">
        <v>33</v>
      </c>
      <c r="K40" s="327"/>
      <c r="L40" s="166">
        <v>1</v>
      </c>
      <c r="M40" s="16">
        <f>L40*60</f>
        <v>60</v>
      </c>
      <c r="N40" s="326" t="s">
        <v>33</v>
      </c>
      <c r="O40" s="327"/>
      <c r="P40" s="163"/>
      <c r="Q40" s="16"/>
      <c r="R40" s="361" t="s">
        <v>33</v>
      </c>
      <c r="S40" s="327"/>
      <c r="T40" s="163"/>
      <c r="U40" s="16"/>
      <c r="V40" s="361" t="s">
        <v>33</v>
      </c>
      <c r="W40" s="327"/>
      <c r="X40" s="163"/>
      <c r="Y40" s="16"/>
    </row>
    <row r="41" spans="1:25" s="50" customFormat="1" ht="19.2" customHeight="1">
      <c r="A41" s="367"/>
      <c r="B41" s="247" t="s">
        <v>22</v>
      </c>
      <c r="C41" s="247"/>
      <c r="D41" s="163"/>
      <c r="E41" s="16"/>
      <c r="F41" s="326" t="s">
        <v>22</v>
      </c>
      <c r="G41" s="327"/>
      <c r="H41" s="163"/>
      <c r="I41" s="16"/>
      <c r="J41" s="361" t="s">
        <v>22</v>
      </c>
      <c r="K41" s="327"/>
      <c r="L41" s="163"/>
      <c r="M41" s="16"/>
      <c r="N41" s="326" t="s">
        <v>22</v>
      </c>
      <c r="O41" s="327"/>
      <c r="P41" s="163"/>
      <c r="Q41" s="16"/>
      <c r="R41" s="361" t="s">
        <v>22</v>
      </c>
      <c r="S41" s="327"/>
      <c r="T41" s="163"/>
      <c r="U41" s="16"/>
      <c r="V41" s="361" t="s">
        <v>22</v>
      </c>
      <c r="W41" s="327"/>
      <c r="X41" s="163"/>
      <c r="Y41" s="16"/>
    </row>
    <row r="42" spans="1:25" s="50" customFormat="1" ht="19.2" customHeight="1">
      <c r="A42" s="367"/>
      <c r="B42" s="249" t="s">
        <v>24</v>
      </c>
      <c r="C42" s="249"/>
      <c r="D42" s="163">
        <v>1.93</v>
      </c>
      <c r="E42" s="16">
        <f t="shared" ref="E42" si="8">D42*70</f>
        <v>135.1</v>
      </c>
      <c r="F42" s="330" t="s">
        <v>24</v>
      </c>
      <c r="G42" s="331"/>
      <c r="H42" s="163">
        <v>1.93</v>
      </c>
      <c r="I42" s="16">
        <f t="shared" ref="I42" si="9">H42*70</f>
        <v>135.1</v>
      </c>
      <c r="J42" s="362" t="s">
        <v>24</v>
      </c>
      <c r="K42" s="331"/>
      <c r="L42" s="163">
        <v>1.93</v>
      </c>
      <c r="M42" s="16">
        <f t="shared" ref="M42" si="10">L42*70</f>
        <v>135.1</v>
      </c>
      <c r="N42" s="330" t="s">
        <v>24</v>
      </c>
      <c r="O42" s="331"/>
      <c r="P42" s="163">
        <v>1.93</v>
      </c>
      <c r="Q42" s="16">
        <f t="shared" ref="Q42" si="11">P42*70</f>
        <v>135.1</v>
      </c>
      <c r="R42" s="362" t="s">
        <v>24</v>
      </c>
      <c r="S42" s="331"/>
      <c r="T42" s="163">
        <v>1.93</v>
      </c>
      <c r="U42" s="16">
        <f t="shared" ref="U42" si="12">T42*70</f>
        <v>135.1</v>
      </c>
      <c r="V42" s="362" t="s">
        <v>24</v>
      </c>
      <c r="W42" s="331"/>
      <c r="X42" s="163">
        <v>1.93</v>
      </c>
      <c r="Y42" s="16">
        <f t="shared" ref="Y42" si="13">X42*70</f>
        <v>135.1</v>
      </c>
    </row>
    <row r="43" spans="1:25" s="50" customFormat="1" ht="19.2" customHeight="1">
      <c r="A43" s="368"/>
      <c r="B43" s="247" t="s">
        <v>34</v>
      </c>
      <c r="C43" s="247"/>
      <c r="D43" s="60"/>
      <c r="E43" s="16">
        <f>SUM(E37:E42)</f>
        <v>648.6</v>
      </c>
      <c r="F43" s="326" t="s">
        <v>34</v>
      </c>
      <c r="G43" s="327"/>
      <c r="H43" s="60"/>
      <c r="I43" s="16">
        <f>SUM(I37:I42)</f>
        <v>678.6</v>
      </c>
      <c r="J43" s="361" t="s">
        <v>34</v>
      </c>
      <c r="K43" s="327"/>
      <c r="L43" s="60"/>
      <c r="M43" s="16">
        <f>SUM(M37:M42)</f>
        <v>680.1</v>
      </c>
      <c r="N43" s="326" t="s">
        <v>34</v>
      </c>
      <c r="O43" s="327"/>
      <c r="P43" s="60"/>
      <c r="Q43" s="16">
        <f>SUM(Q37:Q42)</f>
        <v>660.1</v>
      </c>
      <c r="R43" s="361" t="s">
        <v>34</v>
      </c>
      <c r="S43" s="327"/>
      <c r="T43" s="60"/>
      <c r="U43" s="16">
        <f>SUM(U37:U42)</f>
        <v>696.1</v>
      </c>
      <c r="V43" s="361" t="s">
        <v>34</v>
      </c>
      <c r="W43" s="327"/>
      <c r="X43" s="60"/>
      <c r="Y43" s="16">
        <f>SUM(Y37:Y42)</f>
        <v>645.1</v>
      </c>
    </row>
    <row r="44" spans="1:25" s="42" customFormat="1" ht="25.5" customHeight="1">
      <c r="A44" s="45"/>
      <c r="B44" s="41" t="s">
        <v>6</v>
      </c>
      <c r="C44" s="41"/>
      <c r="D44" s="41"/>
      <c r="E44" s="41"/>
      <c r="F44" s="41"/>
      <c r="G44" s="41"/>
      <c r="H44" s="41" t="s">
        <v>21</v>
      </c>
      <c r="I44" s="41"/>
      <c r="J44" s="41"/>
      <c r="K44" s="41"/>
      <c r="L44" s="41"/>
      <c r="M44" s="41"/>
      <c r="N44" s="41"/>
      <c r="O44" s="41"/>
      <c r="P44" s="377" t="s">
        <v>7</v>
      </c>
      <c r="Q44" s="377"/>
      <c r="R44" s="45"/>
      <c r="S44" s="45"/>
      <c r="T44" s="45"/>
      <c r="U44" s="45"/>
      <c r="V44" s="132"/>
      <c r="W44" s="132"/>
      <c r="X44" s="132" t="s">
        <v>21</v>
      </c>
      <c r="Y44" s="132"/>
    </row>
    <row r="45" spans="1:25" s="53" customFormat="1" ht="20.100000000000001" customHeight="1">
      <c r="A45" s="378" t="s">
        <v>105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V45" s="64"/>
      <c r="W45" s="64"/>
      <c r="X45" s="64"/>
      <c r="Y45" s="64"/>
    </row>
    <row r="46" spans="1:25" s="53" customFormat="1" ht="20.100000000000001" customHeight="1">
      <c r="A46" s="54" t="s">
        <v>20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5" s="53" customFormat="1" ht="20.100000000000001" customHeight="1">
      <c r="A47" s="378" t="s">
        <v>13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V47" s="5"/>
      <c r="W47" s="5"/>
      <c r="X47" s="5"/>
      <c r="Y47" s="1"/>
    </row>
  </sheetData>
  <mergeCells count="121">
    <mergeCell ref="P44:Q44"/>
    <mergeCell ref="A45:M45"/>
    <mergeCell ref="A47:M47"/>
    <mergeCell ref="B42:C42"/>
    <mergeCell ref="F42:G42"/>
    <mergeCell ref="J42:K42"/>
    <mergeCell ref="N42:O42"/>
    <mergeCell ref="R42:S42"/>
    <mergeCell ref="B43:C43"/>
    <mergeCell ref="F43:G43"/>
    <mergeCell ref="J43:K43"/>
    <mergeCell ref="N43:O43"/>
    <mergeCell ref="R43:S43"/>
    <mergeCell ref="R36:S36"/>
    <mergeCell ref="B37:C37"/>
    <mergeCell ref="F37:G37"/>
    <mergeCell ref="J37:K37"/>
    <mergeCell ref="N37:O37"/>
    <mergeCell ref="R37:S37"/>
    <mergeCell ref="R40:S40"/>
    <mergeCell ref="B41:C41"/>
    <mergeCell ref="F41:G41"/>
    <mergeCell ref="J41:K41"/>
    <mergeCell ref="N41:O41"/>
    <mergeCell ref="R41:S41"/>
    <mergeCell ref="N38:O38"/>
    <mergeCell ref="B40:C40"/>
    <mergeCell ref="F40:G40"/>
    <mergeCell ref="J40:K40"/>
    <mergeCell ref="N40:O40"/>
    <mergeCell ref="R38:S38"/>
    <mergeCell ref="B39:C39"/>
    <mergeCell ref="F39:G39"/>
    <mergeCell ref="J39:K39"/>
    <mergeCell ref="N39:O39"/>
    <mergeCell ref="R39:S39"/>
    <mergeCell ref="J7:J13"/>
    <mergeCell ref="J14:J18"/>
    <mergeCell ref="S20:S21"/>
    <mergeCell ref="C22:C23"/>
    <mergeCell ref="G22:G23"/>
    <mergeCell ref="K22:K23"/>
    <mergeCell ref="O22:O23"/>
    <mergeCell ref="S22:S23"/>
    <mergeCell ref="A19:A23"/>
    <mergeCell ref="B19:B23"/>
    <mergeCell ref="F19:F23"/>
    <mergeCell ref="J19:J23"/>
    <mergeCell ref="N19:N23"/>
    <mergeCell ref="R19:R23"/>
    <mergeCell ref="C20:C21"/>
    <mergeCell ref="G20:G21"/>
    <mergeCell ref="K20:K21"/>
    <mergeCell ref="O20:O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V3:W3"/>
    <mergeCell ref="X3:Y3"/>
    <mergeCell ref="V5:V6"/>
    <mergeCell ref="V14:V18"/>
    <mergeCell ref="V19:V23"/>
    <mergeCell ref="V24:V28"/>
    <mergeCell ref="R3:S3"/>
    <mergeCell ref="T3:U3"/>
    <mergeCell ref="A5:A6"/>
    <mergeCell ref="B5:B6"/>
    <mergeCell ref="F5:F6"/>
    <mergeCell ref="J5:J6"/>
    <mergeCell ref="N5:N6"/>
    <mergeCell ref="R5:R6"/>
    <mergeCell ref="A14:A18"/>
    <mergeCell ref="B14:B18"/>
    <mergeCell ref="F14:F18"/>
    <mergeCell ref="N14:N18"/>
    <mergeCell ref="R14:R18"/>
    <mergeCell ref="A7:A13"/>
    <mergeCell ref="B7:B13"/>
    <mergeCell ref="F7:F13"/>
    <mergeCell ref="N7:N13"/>
    <mergeCell ref="R7:R13"/>
    <mergeCell ref="A24:A28"/>
    <mergeCell ref="B24:B28"/>
    <mergeCell ref="F24:F28"/>
    <mergeCell ref="J24:J28"/>
    <mergeCell ref="N24:N28"/>
    <mergeCell ref="R24:R28"/>
    <mergeCell ref="V36:W36"/>
    <mergeCell ref="V37:W37"/>
    <mergeCell ref="V38:W38"/>
    <mergeCell ref="A29:A33"/>
    <mergeCell ref="B29:B33"/>
    <mergeCell ref="F29:F33"/>
    <mergeCell ref="J29:J33"/>
    <mergeCell ref="N29:N33"/>
    <mergeCell ref="R29:R33"/>
    <mergeCell ref="A34:A35"/>
    <mergeCell ref="A36:A43"/>
    <mergeCell ref="B36:C36"/>
    <mergeCell ref="F36:G36"/>
    <mergeCell ref="J36:K36"/>
    <mergeCell ref="N36:O36"/>
    <mergeCell ref="B38:C38"/>
    <mergeCell ref="F38:G38"/>
    <mergeCell ref="J38:K38"/>
    <mergeCell ref="V43:W43"/>
    <mergeCell ref="V29:V32"/>
    <mergeCell ref="W20:W21"/>
    <mergeCell ref="W22:W23"/>
    <mergeCell ref="V7:V13"/>
    <mergeCell ref="V39:W39"/>
    <mergeCell ref="V40:W40"/>
    <mergeCell ref="V41:W41"/>
    <mergeCell ref="V42:W42"/>
  </mergeCells>
  <phoneticPr fontId="1" type="noConversion"/>
  <printOptions horizontalCentered="1"/>
  <pageMargins left="0.28000000000000003" right="0.28000000000000003" top="0.23622047244094491" bottom="0.19685039370078741" header="0.23622047244094491" footer="0.19685039370078741"/>
  <pageSetup paperSize="9" scale="67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A7" workbookViewId="0">
      <selection activeCell="J22" sqref="J22:J26"/>
    </sheetView>
  </sheetViews>
  <sheetFormatPr defaultRowHeight="16.2"/>
  <sheetData>
    <row r="1" spans="1:22" ht="22.2">
      <c r="A1" s="296" t="str">
        <f>工作表1!A1</f>
        <v xml:space="preserve"> 屏東縣東寧.竹田國民小學112年3月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7" t="str">
        <f>工作表1!G5</f>
        <v>第5週學生午餐食譜(自設廚房)</v>
      </c>
      <c r="M1" s="7"/>
      <c r="N1" s="7"/>
      <c r="O1" s="7"/>
      <c r="P1" s="7"/>
      <c r="Q1" s="7"/>
      <c r="R1" s="7"/>
      <c r="S1" s="7"/>
      <c r="T1" s="7"/>
      <c r="U1" s="7"/>
      <c r="V1" s="45"/>
    </row>
    <row r="2" spans="1:22">
      <c r="A2" s="46" t="str">
        <f>工作表1!A3</f>
        <v>供應人數：694人</v>
      </c>
      <c r="B2" s="47"/>
      <c r="C2" s="47"/>
      <c r="D2" s="47"/>
      <c r="E2" s="47"/>
      <c r="F2" s="47"/>
      <c r="G2" s="48" t="s">
        <v>38</v>
      </c>
      <c r="H2" s="48"/>
      <c r="I2" s="48"/>
      <c r="J2" s="48"/>
      <c r="K2" s="48"/>
      <c r="L2" s="48" t="str">
        <f>工作表1!A4</f>
        <v>食材供應商：西台餐廳</v>
      </c>
      <c r="M2" s="48"/>
      <c r="N2" s="45"/>
      <c r="O2" s="48"/>
      <c r="P2" s="48" t="str">
        <f>工作表1!A5</f>
        <v>電話：08-7792135</v>
      </c>
      <c r="Q2" s="48"/>
      <c r="R2" s="45"/>
      <c r="S2" s="297">
        <f>工作表1!A6</f>
        <v>44973</v>
      </c>
      <c r="T2" s="297"/>
      <c r="U2" s="174" t="s">
        <v>39</v>
      </c>
      <c r="V2" s="45"/>
    </row>
    <row r="3" spans="1:22">
      <c r="A3" s="65" t="s">
        <v>2</v>
      </c>
      <c r="B3" s="298">
        <f>工作表1!F9</f>
        <v>45012</v>
      </c>
      <c r="C3" s="299"/>
      <c r="D3" s="300" t="s">
        <v>25</v>
      </c>
      <c r="E3" s="301"/>
      <c r="F3" s="298">
        <f>工作表1!F10</f>
        <v>45013</v>
      </c>
      <c r="G3" s="299"/>
      <c r="H3" s="300" t="s">
        <v>26</v>
      </c>
      <c r="I3" s="301"/>
      <c r="J3" s="298">
        <f>工作表1!F11</f>
        <v>45014</v>
      </c>
      <c r="K3" s="299"/>
      <c r="L3" s="300" t="s">
        <v>27</v>
      </c>
      <c r="M3" s="300"/>
      <c r="N3" s="298">
        <f>工作表1!F12</f>
        <v>45015</v>
      </c>
      <c r="O3" s="299"/>
      <c r="P3" s="300" t="s">
        <v>28</v>
      </c>
      <c r="Q3" s="300"/>
      <c r="R3" s="298">
        <f>工作表1!F13</f>
        <v>45016</v>
      </c>
      <c r="S3" s="299"/>
      <c r="T3" s="300" t="s">
        <v>29</v>
      </c>
      <c r="U3" s="301"/>
      <c r="V3" s="45"/>
    </row>
    <row r="4" spans="1:22">
      <c r="A4" s="236" t="s">
        <v>3</v>
      </c>
      <c r="B4" s="238" t="s">
        <v>41</v>
      </c>
      <c r="C4" s="236" t="s">
        <v>23</v>
      </c>
      <c r="D4" s="238" t="s">
        <v>35</v>
      </c>
      <c r="E4" s="241" t="s">
        <v>30</v>
      </c>
      <c r="F4" s="238" t="s">
        <v>41</v>
      </c>
      <c r="G4" s="236" t="s">
        <v>23</v>
      </c>
      <c r="H4" s="238" t="s">
        <v>35</v>
      </c>
      <c r="I4" s="241" t="s">
        <v>30</v>
      </c>
      <c r="J4" s="238" t="s">
        <v>41</v>
      </c>
      <c r="K4" s="236" t="s">
        <v>23</v>
      </c>
      <c r="L4" s="238" t="s">
        <v>35</v>
      </c>
      <c r="M4" s="241" t="s">
        <v>30</v>
      </c>
      <c r="N4" s="240" t="s">
        <v>41</v>
      </c>
      <c r="O4" s="242" t="s">
        <v>23</v>
      </c>
      <c r="P4" s="240" t="s">
        <v>35</v>
      </c>
      <c r="Q4" s="244" t="s">
        <v>30</v>
      </c>
      <c r="R4" s="240" t="s">
        <v>41</v>
      </c>
      <c r="S4" s="242" t="s">
        <v>23</v>
      </c>
      <c r="T4" s="240" t="s">
        <v>35</v>
      </c>
      <c r="U4" s="240" t="s">
        <v>30</v>
      </c>
      <c r="V4" s="42"/>
    </row>
    <row r="5" spans="1:22">
      <c r="A5" s="379" t="s">
        <v>0</v>
      </c>
      <c r="B5" s="252" t="s">
        <v>46</v>
      </c>
      <c r="C5" s="111" t="s">
        <v>47</v>
      </c>
      <c r="D5" s="93">
        <f>1000/699*E5</f>
        <v>97.281831187410589</v>
      </c>
      <c r="E5" s="97" t="s">
        <v>304</v>
      </c>
      <c r="F5" s="380" t="s">
        <v>80</v>
      </c>
      <c r="G5" s="111" t="s">
        <v>47</v>
      </c>
      <c r="H5" s="93">
        <f>1000/699*I5</f>
        <v>82.975679542203139</v>
      </c>
      <c r="I5" s="97" t="s">
        <v>303</v>
      </c>
      <c r="J5" s="373" t="s">
        <v>93</v>
      </c>
      <c r="K5" s="26" t="s">
        <v>257</v>
      </c>
      <c r="L5" s="93">
        <f>1000/699*M5</f>
        <v>97.281831187410589</v>
      </c>
      <c r="M5" s="23" t="s">
        <v>304</v>
      </c>
      <c r="N5" s="252" t="s">
        <v>301</v>
      </c>
      <c r="O5" s="111" t="s">
        <v>47</v>
      </c>
      <c r="P5" s="93">
        <f t="shared" ref="P5:P10" si="0">1000/694*Q5</f>
        <v>83.573487031700282</v>
      </c>
      <c r="Q5" s="97" t="s">
        <v>303</v>
      </c>
      <c r="R5" s="252" t="s">
        <v>80</v>
      </c>
      <c r="S5" s="111" t="s">
        <v>47</v>
      </c>
      <c r="T5" s="93">
        <f>1000/694*U5</f>
        <v>83.573487031700282</v>
      </c>
      <c r="U5" s="97" t="s">
        <v>303</v>
      </c>
      <c r="V5" s="49"/>
    </row>
    <row r="6" spans="1:22">
      <c r="A6" s="379"/>
      <c r="B6" s="253"/>
      <c r="C6" s="104"/>
      <c r="D6" s="93"/>
      <c r="E6" s="97"/>
      <c r="F6" s="381"/>
      <c r="G6" s="104" t="s">
        <v>107</v>
      </c>
      <c r="H6" s="93">
        <f t="shared" ref="H6:H30" si="1">1000/699*I6</f>
        <v>14.306151645207439</v>
      </c>
      <c r="I6" s="97" t="s">
        <v>52</v>
      </c>
      <c r="J6" s="374"/>
      <c r="K6" s="30"/>
      <c r="L6" s="93"/>
      <c r="M6" s="23"/>
      <c r="N6" s="253"/>
      <c r="O6" s="104" t="s">
        <v>302</v>
      </c>
      <c r="P6" s="93">
        <f t="shared" si="0"/>
        <v>14.40922190201729</v>
      </c>
      <c r="Q6" s="97" t="s">
        <v>52</v>
      </c>
      <c r="R6" s="253"/>
      <c r="S6" s="104" t="s">
        <v>107</v>
      </c>
      <c r="T6" s="93">
        <f t="shared" ref="T6:T29" si="2">1000/694*U6</f>
        <v>14.40922190201729</v>
      </c>
      <c r="U6" s="97" t="s">
        <v>52</v>
      </c>
      <c r="V6" s="49"/>
    </row>
    <row r="7" spans="1:22">
      <c r="A7" s="307" t="s">
        <v>31</v>
      </c>
      <c r="B7" s="385" t="s">
        <v>262</v>
      </c>
      <c r="C7" s="103" t="s">
        <v>87</v>
      </c>
      <c r="D7" s="93">
        <f t="shared" ref="D7:D30" si="3">1000/699*E7</f>
        <v>74.391988555078683</v>
      </c>
      <c r="E7" s="97" t="s">
        <v>230</v>
      </c>
      <c r="F7" s="388" t="s">
        <v>219</v>
      </c>
      <c r="G7" s="148" t="s">
        <v>166</v>
      </c>
      <c r="H7" s="93">
        <f t="shared" si="1"/>
        <v>78.683834048640918</v>
      </c>
      <c r="I7" s="97" t="s">
        <v>76</v>
      </c>
      <c r="J7" s="262" t="s">
        <v>256</v>
      </c>
      <c r="K7" s="102" t="s">
        <v>79</v>
      </c>
      <c r="L7" s="93">
        <f t="shared" ref="L7:L12" si="4">1000/699*M7</f>
        <v>42.918454935622314</v>
      </c>
      <c r="M7" s="94" t="s">
        <v>72</v>
      </c>
      <c r="N7" s="267" t="s">
        <v>312</v>
      </c>
      <c r="O7" s="20" t="s">
        <v>313</v>
      </c>
      <c r="P7" s="93">
        <f t="shared" si="0"/>
        <v>72.046109510086453</v>
      </c>
      <c r="Q7" s="169">
        <v>50</v>
      </c>
      <c r="R7" s="306" t="s">
        <v>322</v>
      </c>
      <c r="S7" s="26" t="s">
        <v>323</v>
      </c>
      <c r="T7" s="93">
        <f t="shared" si="2"/>
        <v>79.250720461095099</v>
      </c>
      <c r="U7" s="97" t="s">
        <v>76</v>
      </c>
      <c r="V7" s="50"/>
    </row>
    <row r="8" spans="1:22">
      <c r="A8" s="307"/>
      <c r="B8" s="386"/>
      <c r="C8" s="103" t="s">
        <v>162</v>
      </c>
      <c r="D8" s="93">
        <f t="shared" si="3"/>
        <v>1.7167381974248925</v>
      </c>
      <c r="E8" s="97" t="s">
        <v>55</v>
      </c>
      <c r="F8" s="389"/>
      <c r="G8" s="186" t="s">
        <v>220</v>
      </c>
      <c r="H8" s="93">
        <f t="shared" si="1"/>
        <v>17.167381974248926</v>
      </c>
      <c r="I8" s="78" t="s">
        <v>48</v>
      </c>
      <c r="J8" s="262"/>
      <c r="K8" s="83" t="s">
        <v>258</v>
      </c>
      <c r="L8" s="93">
        <f t="shared" si="4"/>
        <v>1.7167381974248925</v>
      </c>
      <c r="M8" s="81" t="s">
        <v>55</v>
      </c>
      <c r="N8" s="267"/>
      <c r="O8" s="20" t="s">
        <v>314</v>
      </c>
      <c r="P8" s="93">
        <f t="shared" si="0"/>
        <v>14.40922190201729</v>
      </c>
      <c r="Q8" s="169">
        <v>10</v>
      </c>
      <c r="R8" s="306"/>
      <c r="S8" s="26" t="s">
        <v>324</v>
      </c>
      <c r="T8" s="93">
        <f t="shared" si="2"/>
        <v>8.6455331412103753</v>
      </c>
      <c r="U8" s="97" t="s">
        <v>50</v>
      </c>
      <c r="V8" s="50"/>
    </row>
    <row r="9" spans="1:22">
      <c r="A9" s="307"/>
      <c r="B9" s="386"/>
      <c r="C9" s="104" t="s">
        <v>263</v>
      </c>
      <c r="D9" s="93">
        <f t="shared" si="3"/>
        <v>4.2918454935622314</v>
      </c>
      <c r="E9" s="78" t="s">
        <v>64</v>
      </c>
      <c r="F9" s="389"/>
      <c r="G9" s="148" t="s">
        <v>221</v>
      </c>
      <c r="H9" s="93">
        <f t="shared" si="1"/>
        <v>0.42918454935622313</v>
      </c>
      <c r="I9" s="78" t="s">
        <v>229</v>
      </c>
      <c r="J9" s="262"/>
      <c r="K9" s="83" t="s">
        <v>259</v>
      </c>
      <c r="L9" s="93">
        <f t="shared" si="4"/>
        <v>1.7167381974248925</v>
      </c>
      <c r="M9" s="81" t="s">
        <v>55</v>
      </c>
      <c r="N9" s="267"/>
      <c r="O9" s="20" t="s">
        <v>336</v>
      </c>
      <c r="P9" s="93">
        <f t="shared" si="0"/>
        <v>7.2046109510086449</v>
      </c>
      <c r="Q9" s="169">
        <v>5</v>
      </c>
      <c r="R9" s="306"/>
      <c r="S9" s="26" t="s">
        <v>314</v>
      </c>
      <c r="T9" s="93">
        <f t="shared" si="2"/>
        <v>14.40922190201729</v>
      </c>
      <c r="U9" s="99" t="s">
        <v>52</v>
      </c>
      <c r="V9" s="50"/>
    </row>
    <row r="10" spans="1:22">
      <c r="A10" s="307"/>
      <c r="B10" s="386"/>
      <c r="C10" s="104" t="s">
        <v>49</v>
      </c>
      <c r="D10" s="93">
        <f t="shared" si="3"/>
        <v>0.85836909871244627</v>
      </c>
      <c r="E10" s="78" t="s">
        <v>56</v>
      </c>
      <c r="F10" s="389"/>
      <c r="G10" s="20"/>
      <c r="H10" s="93"/>
      <c r="I10" s="78"/>
      <c r="J10" s="262"/>
      <c r="K10" s="103" t="s">
        <v>185</v>
      </c>
      <c r="L10" s="93">
        <f t="shared" si="4"/>
        <v>2.1459227467811157</v>
      </c>
      <c r="M10" s="81" t="s">
        <v>290</v>
      </c>
      <c r="N10" s="267"/>
      <c r="O10" s="20" t="s">
        <v>315</v>
      </c>
      <c r="P10" s="93">
        <f t="shared" si="0"/>
        <v>1.7291066282420748</v>
      </c>
      <c r="Q10" s="169">
        <v>1.2</v>
      </c>
      <c r="R10" s="306"/>
      <c r="S10" s="100" t="s">
        <v>68</v>
      </c>
      <c r="T10" s="93">
        <f t="shared" si="2"/>
        <v>8.6455331412103753</v>
      </c>
      <c r="U10" s="121" t="s">
        <v>50</v>
      </c>
      <c r="V10" s="50"/>
    </row>
    <row r="11" spans="1:22" ht="32.4">
      <c r="A11" s="307"/>
      <c r="B11" s="387"/>
      <c r="C11" s="104" t="s">
        <v>96</v>
      </c>
      <c r="D11" s="93">
        <f t="shared" si="3"/>
        <v>4.2918454935622314</v>
      </c>
      <c r="E11" s="78" t="s">
        <v>64</v>
      </c>
      <c r="F11" s="390"/>
      <c r="G11" s="20"/>
      <c r="H11" s="93"/>
      <c r="I11" s="78"/>
      <c r="J11" s="262"/>
      <c r="K11" s="125" t="s">
        <v>162</v>
      </c>
      <c r="L11" s="93">
        <f t="shared" si="4"/>
        <v>2.5751072961373391</v>
      </c>
      <c r="M11" s="81" t="s">
        <v>261</v>
      </c>
      <c r="N11" s="267"/>
      <c r="O11" s="26"/>
      <c r="P11" s="93"/>
      <c r="Q11" s="236"/>
      <c r="R11" s="306"/>
      <c r="S11" s="100" t="s">
        <v>325</v>
      </c>
      <c r="T11" s="93"/>
      <c r="U11" s="121" t="s">
        <v>347</v>
      </c>
      <c r="V11" s="50"/>
    </row>
    <row r="12" spans="1:22" ht="32.4">
      <c r="A12" s="307" t="s">
        <v>4</v>
      </c>
      <c r="B12" s="267" t="s">
        <v>112</v>
      </c>
      <c r="C12" s="120" t="s">
        <v>113</v>
      </c>
      <c r="D12" s="93">
        <f t="shared" si="3"/>
        <v>71.530758226037193</v>
      </c>
      <c r="E12" s="94" t="s">
        <v>115</v>
      </c>
      <c r="F12" s="267" t="s">
        <v>120</v>
      </c>
      <c r="G12" s="30" t="s">
        <v>121</v>
      </c>
      <c r="H12" s="93">
        <f t="shared" si="1"/>
        <v>17.167381974248926</v>
      </c>
      <c r="I12" s="97" t="s">
        <v>48</v>
      </c>
      <c r="J12" s="269" t="s">
        <v>260</v>
      </c>
      <c r="K12" s="209" t="str">
        <f>J12</f>
        <v>黑糖饅頭</v>
      </c>
      <c r="L12" s="93">
        <f t="shared" si="4"/>
        <v>21.459227467811157</v>
      </c>
      <c r="M12" s="94" t="s">
        <v>53</v>
      </c>
      <c r="N12" s="306" t="s">
        <v>95</v>
      </c>
      <c r="O12" s="102" t="s">
        <v>73</v>
      </c>
      <c r="P12" s="93">
        <f t="shared" ref="P12:P29" si="5">1000/694*Q12</f>
        <v>0.86455331412103742</v>
      </c>
      <c r="Q12" s="97" t="s">
        <v>56</v>
      </c>
      <c r="R12" s="306" t="s">
        <v>306</v>
      </c>
      <c r="S12" s="107" t="s">
        <v>89</v>
      </c>
      <c r="T12" s="93">
        <f t="shared" si="2"/>
        <v>28.81844380403458</v>
      </c>
      <c r="U12" s="97" t="s">
        <v>60</v>
      </c>
      <c r="V12" s="50"/>
    </row>
    <row r="13" spans="1:22">
      <c r="A13" s="307"/>
      <c r="B13" s="267"/>
      <c r="C13" s="120" t="s">
        <v>79</v>
      </c>
      <c r="D13" s="93">
        <f t="shared" si="3"/>
        <v>7.1530758226037197</v>
      </c>
      <c r="E13" s="94" t="s">
        <v>44</v>
      </c>
      <c r="F13" s="267"/>
      <c r="G13" s="30" t="s">
        <v>83</v>
      </c>
      <c r="H13" s="93">
        <f t="shared" si="1"/>
        <v>8.5836909871244629</v>
      </c>
      <c r="I13" s="97" t="s">
        <v>50</v>
      </c>
      <c r="J13" s="262"/>
      <c r="K13" s="102"/>
      <c r="L13" s="93"/>
      <c r="M13" s="94"/>
      <c r="N13" s="306"/>
      <c r="O13" s="102" t="s">
        <v>71</v>
      </c>
      <c r="P13" s="93">
        <f t="shared" si="5"/>
        <v>57.636887608069159</v>
      </c>
      <c r="Q13" s="97" t="s">
        <v>70</v>
      </c>
      <c r="R13" s="306"/>
      <c r="S13" s="107" t="s">
        <v>307</v>
      </c>
      <c r="T13" s="93">
        <f t="shared" si="2"/>
        <v>12.968299711815561</v>
      </c>
      <c r="U13" s="97" t="s">
        <v>86</v>
      </c>
      <c r="V13" s="50"/>
    </row>
    <row r="14" spans="1:22">
      <c r="A14" s="307"/>
      <c r="B14" s="267"/>
      <c r="C14" s="120" t="s">
        <v>114</v>
      </c>
      <c r="D14" s="93">
        <f t="shared" si="3"/>
        <v>4.2918454935622314</v>
      </c>
      <c r="E14" s="94" t="s">
        <v>64</v>
      </c>
      <c r="F14" s="267"/>
      <c r="G14" s="30" t="s">
        <v>122</v>
      </c>
      <c r="H14" s="93">
        <f t="shared" si="1"/>
        <v>8.5836909871244629</v>
      </c>
      <c r="I14" s="97" t="s">
        <v>50</v>
      </c>
      <c r="J14" s="262"/>
      <c r="K14" s="83"/>
      <c r="L14" s="93"/>
      <c r="M14" s="94"/>
      <c r="N14" s="306"/>
      <c r="O14" s="102" t="s">
        <v>68</v>
      </c>
      <c r="P14" s="93">
        <f t="shared" si="5"/>
        <v>8.6455331412103753</v>
      </c>
      <c r="Q14" s="97" t="s">
        <v>50</v>
      </c>
      <c r="R14" s="306"/>
      <c r="S14" s="107" t="s">
        <v>108</v>
      </c>
      <c r="T14" s="93">
        <f t="shared" si="2"/>
        <v>43.227665706051873</v>
      </c>
      <c r="U14" s="97" t="s">
        <v>72</v>
      </c>
      <c r="V14" s="50"/>
    </row>
    <row r="15" spans="1:22">
      <c r="A15" s="307"/>
      <c r="B15" s="267"/>
      <c r="C15" s="120" t="s">
        <v>69</v>
      </c>
      <c r="D15" s="93">
        <f t="shared" si="3"/>
        <v>4.2918454935622314</v>
      </c>
      <c r="E15" s="81" t="s">
        <v>64</v>
      </c>
      <c r="F15" s="267"/>
      <c r="G15" s="152" t="s">
        <v>123</v>
      </c>
      <c r="H15" s="93">
        <f t="shared" si="1"/>
        <v>42.918454935622314</v>
      </c>
      <c r="I15" s="78" t="s">
        <v>72</v>
      </c>
      <c r="J15" s="262"/>
      <c r="K15" s="104"/>
      <c r="L15" s="93"/>
      <c r="M15" s="81"/>
      <c r="N15" s="306"/>
      <c r="O15" s="83" t="s">
        <v>65</v>
      </c>
      <c r="P15" s="93">
        <f t="shared" si="5"/>
        <v>8.6455331412103753</v>
      </c>
      <c r="Q15" s="78" t="s">
        <v>50</v>
      </c>
      <c r="R15" s="306"/>
      <c r="S15" s="106" t="s">
        <v>69</v>
      </c>
      <c r="T15" s="93">
        <f t="shared" si="2"/>
        <v>12.968299711815561</v>
      </c>
      <c r="U15" s="97" t="s">
        <v>86</v>
      </c>
      <c r="V15" s="50"/>
    </row>
    <row r="16" spans="1:22">
      <c r="A16" s="307"/>
      <c r="B16" s="267"/>
      <c r="C16" s="103" t="s">
        <v>49</v>
      </c>
      <c r="D16" s="93">
        <f t="shared" si="3"/>
        <v>0.85836909871244627</v>
      </c>
      <c r="E16" s="81" t="s">
        <v>56</v>
      </c>
      <c r="F16" s="267"/>
      <c r="G16" s="235"/>
      <c r="H16" s="93"/>
      <c r="I16" s="78"/>
      <c r="J16" s="262"/>
      <c r="K16" s="104"/>
      <c r="L16" s="93"/>
      <c r="M16" s="81"/>
      <c r="N16" s="306"/>
      <c r="O16" s="83" t="s">
        <v>49</v>
      </c>
      <c r="P16" s="93">
        <f t="shared" si="5"/>
        <v>0.86455331412103742</v>
      </c>
      <c r="Q16" s="78" t="s">
        <v>56</v>
      </c>
      <c r="R16" s="306"/>
      <c r="S16" s="83"/>
      <c r="T16" s="93"/>
      <c r="U16" s="85"/>
      <c r="V16" s="50"/>
    </row>
    <row r="17" spans="1:22">
      <c r="A17" s="307" t="s">
        <v>14</v>
      </c>
      <c r="B17" s="308" t="s">
        <v>15</v>
      </c>
      <c r="C17" s="26" t="s">
        <v>125</v>
      </c>
      <c r="D17" s="93">
        <f t="shared" si="3"/>
        <v>75.822603719599428</v>
      </c>
      <c r="E17" s="239">
        <v>53</v>
      </c>
      <c r="F17" s="308" t="s">
        <v>15</v>
      </c>
      <c r="G17" s="26" t="s">
        <v>125</v>
      </c>
      <c r="H17" s="93">
        <f t="shared" si="1"/>
        <v>75.822603719599428</v>
      </c>
      <c r="I17" s="239">
        <v>53</v>
      </c>
      <c r="J17" s="259" t="s">
        <v>15</v>
      </c>
      <c r="K17" s="21" t="s">
        <v>125</v>
      </c>
      <c r="L17" s="93">
        <f t="shared" ref="L17" si="6">1000/699*M17</f>
        <v>75.822603719599428</v>
      </c>
      <c r="M17" s="242">
        <v>53</v>
      </c>
      <c r="N17" s="266" t="s">
        <v>15</v>
      </c>
      <c r="O17" s="21" t="s">
        <v>125</v>
      </c>
      <c r="P17" s="93">
        <f t="shared" si="5"/>
        <v>76.368876080691635</v>
      </c>
      <c r="Q17" s="243">
        <v>53</v>
      </c>
      <c r="R17" s="266" t="s">
        <v>15</v>
      </c>
      <c r="S17" s="21" t="s">
        <v>125</v>
      </c>
      <c r="T17" s="93">
        <f t="shared" si="2"/>
        <v>76.368876080691635</v>
      </c>
      <c r="U17" s="242">
        <v>53</v>
      </c>
      <c r="V17" s="50"/>
    </row>
    <row r="18" spans="1:22">
      <c r="A18" s="307"/>
      <c r="B18" s="308"/>
      <c r="C18" s="310" t="s">
        <v>17</v>
      </c>
      <c r="D18" s="93"/>
      <c r="E18" s="52"/>
      <c r="F18" s="308"/>
      <c r="G18" s="312" t="s">
        <v>19</v>
      </c>
      <c r="H18" s="93"/>
      <c r="I18" s="52"/>
      <c r="J18" s="260"/>
      <c r="K18" s="264" t="s">
        <v>17</v>
      </c>
      <c r="L18" s="93"/>
      <c r="M18" s="40"/>
      <c r="N18" s="266"/>
      <c r="O18" s="316" t="s">
        <v>17</v>
      </c>
      <c r="P18" s="93"/>
      <c r="Q18" s="28"/>
      <c r="R18" s="266"/>
      <c r="S18" s="344" t="s">
        <v>19</v>
      </c>
      <c r="T18" s="93"/>
      <c r="U18" s="40"/>
      <c r="V18" s="50"/>
    </row>
    <row r="19" spans="1:22">
      <c r="A19" s="307"/>
      <c r="B19" s="308"/>
      <c r="C19" s="311"/>
      <c r="D19" s="93"/>
      <c r="E19" s="52"/>
      <c r="F19" s="308"/>
      <c r="G19" s="313"/>
      <c r="H19" s="93"/>
      <c r="I19" s="52"/>
      <c r="J19" s="260"/>
      <c r="K19" s="265"/>
      <c r="L19" s="93"/>
      <c r="M19" s="40"/>
      <c r="N19" s="266"/>
      <c r="O19" s="346"/>
      <c r="P19" s="93"/>
      <c r="Q19" s="28"/>
      <c r="R19" s="266"/>
      <c r="S19" s="345"/>
      <c r="T19" s="93"/>
      <c r="U19" s="40"/>
      <c r="V19" s="50"/>
    </row>
    <row r="20" spans="1:22">
      <c r="A20" s="307"/>
      <c r="B20" s="308"/>
      <c r="C20" s="317" t="s">
        <v>16</v>
      </c>
      <c r="D20" s="93"/>
      <c r="E20" s="52"/>
      <c r="F20" s="308"/>
      <c r="G20" s="317" t="s">
        <v>16</v>
      </c>
      <c r="H20" s="93"/>
      <c r="I20" s="52"/>
      <c r="J20" s="260"/>
      <c r="K20" s="290" t="s">
        <v>16</v>
      </c>
      <c r="L20" s="93"/>
      <c r="M20" s="40"/>
      <c r="N20" s="266"/>
      <c r="O20" s="343" t="s">
        <v>16</v>
      </c>
      <c r="P20" s="93"/>
      <c r="Q20" s="28"/>
      <c r="R20" s="266"/>
      <c r="S20" s="343" t="s">
        <v>16</v>
      </c>
      <c r="T20" s="93"/>
      <c r="U20" s="40"/>
      <c r="V20" s="50"/>
    </row>
    <row r="21" spans="1:22">
      <c r="A21" s="307"/>
      <c r="B21" s="308"/>
      <c r="C21" s="317"/>
      <c r="D21" s="93"/>
      <c r="E21" s="52"/>
      <c r="F21" s="308"/>
      <c r="G21" s="317"/>
      <c r="H21" s="93"/>
      <c r="I21" s="52"/>
      <c r="J21" s="261"/>
      <c r="K21" s="291"/>
      <c r="L21" s="93"/>
      <c r="M21" s="40"/>
      <c r="N21" s="266"/>
      <c r="O21" s="343"/>
      <c r="P21" s="93"/>
      <c r="Q21" s="28"/>
      <c r="R21" s="266"/>
      <c r="S21" s="343"/>
      <c r="T21" s="93"/>
      <c r="U21" s="40"/>
      <c r="V21" s="50"/>
    </row>
    <row r="22" spans="1:22">
      <c r="A22" s="307" t="s">
        <v>9</v>
      </c>
      <c r="B22" s="391"/>
      <c r="C22" s="56"/>
      <c r="D22" s="93"/>
      <c r="E22" s="52"/>
      <c r="F22" s="391"/>
      <c r="G22" s="56"/>
      <c r="H22" s="93"/>
      <c r="I22" s="52"/>
      <c r="J22" s="266"/>
      <c r="K22" s="21"/>
      <c r="L22" s="93"/>
      <c r="M22" s="242"/>
      <c r="N22" s="257"/>
      <c r="O22" s="2"/>
      <c r="P22" s="93"/>
      <c r="Q22" s="28"/>
      <c r="R22" s="257"/>
      <c r="S22" s="2"/>
      <c r="T22" s="93"/>
      <c r="U22" s="40"/>
      <c r="V22" s="50"/>
    </row>
    <row r="23" spans="1:22">
      <c r="A23" s="321"/>
      <c r="B23" s="392"/>
      <c r="C23" s="56"/>
      <c r="D23" s="93"/>
      <c r="E23" s="52"/>
      <c r="F23" s="392"/>
      <c r="G23" s="56"/>
      <c r="H23" s="93"/>
      <c r="I23" s="52"/>
      <c r="J23" s="266"/>
      <c r="K23" s="2"/>
      <c r="L23" s="93"/>
      <c r="M23" s="40"/>
      <c r="N23" s="258"/>
      <c r="O23" s="2"/>
      <c r="P23" s="93"/>
      <c r="Q23" s="28"/>
      <c r="R23" s="258"/>
      <c r="S23" s="2"/>
      <c r="T23" s="93"/>
      <c r="U23" s="40"/>
      <c r="V23" s="50"/>
    </row>
    <row r="24" spans="1:22">
      <c r="A24" s="321"/>
      <c r="B24" s="392"/>
      <c r="C24" s="56"/>
      <c r="D24" s="93"/>
      <c r="E24" s="52"/>
      <c r="F24" s="392"/>
      <c r="G24" s="56"/>
      <c r="H24" s="93"/>
      <c r="I24" s="52"/>
      <c r="J24" s="266"/>
      <c r="K24" s="2"/>
      <c r="L24" s="93"/>
      <c r="M24" s="40"/>
      <c r="N24" s="258"/>
      <c r="O24" s="2"/>
      <c r="P24" s="93"/>
      <c r="Q24" s="28"/>
      <c r="R24" s="258"/>
      <c r="S24" s="2"/>
      <c r="T24" s="93"/>
      <c r="U24" s="40"/>
      <c r="V24" s="50"/>
    </row>
    <row r="25" spans="1:22">
      <c r="A25" s="321"/>
      <c r="B25" s="392"/>
      <c r="C25" s="56"/>
      <c r="D25" s="93"/>
      <c r="E25" s="52"/>
      <c r="F25" s="392"/>
      <c r="G25" s="56"/>
      <c r="H25" s="93"/>
      <c r="I25" s="52"/>
      <c r="J25" s="266"/>
      <c r="K25" s="2"/>
      <c r="L25" s="93"/>
      <c r="M25" s="40"/>
      <c r="N25" s="258"/>
      <c r="O25" s="2"/>
      <c r="P25" s="93"/>
      <c r="Q25" s="28"/>
      <c r="R25" s="258"/>
      <c r="S25" s="2"/>
      <c r="T25" s="93"/>
      <c r="U25" s="40"/>
      <c r="V25" s="50"/>
    </row>
    <row r="26" spans="1:22">
      <c r="A26" s="321"/>
      <c r="B26" s="392"/>
      <c r="C26" s="56"/>
      <c r="D26" s="93"/>
      <c r="E26" s="52"/>
      <c r="F26" s="392"/>
      <c r="G26" s="56"/>
      <c r="H26" s="93"/>
      <c r="I26" s="52"/>
      <c r="J26" s="266"/>
      <c r="K26" s="2"/>
      <c r="L26" s="93"/>
      <c r="M26" s="40"/>
      <c r="N26" s="258"/>
      <c r="O26" s="2"/>
      <c r="P26" s="93"/>
      <c r="Q26" s="28"/>
      <c r="R26" s="258"/>
      <c r="S26" s="2"/>
      <c r="T26" s="93"/>
      <c r="U26" s="40"/>
      <c r="V26" s="50"/>
    </row>
    <row r="27" spans="1:22" ht="32.4">
      <c r="A27" s="247" t="s">
        <v>1</v>
      </c>
      <c r="B27" s="267" t="s">
        <v>85</v>
      </c>
      <c r="C27" s="101" t="s">
        <v>84</v>
      </c>
      <c r="D27" s="93">
        <f t="shared" si="3"/>
        <v>18.597997138769671</v>
      </c>
      <c r="E27" s="97">
        <v>13</v>
      </c>
      <c r="F27" s="262" t="s">
        <v>203</v>
      </c>
      <c r="G27" s="25" t="s">
        <v>204</v>
      </c>
      <c r="H27" s="93">
        <f t="shared" si="1"/>
        <v>8.5836909871244629</v>
      </c>
      <c r="I27" s="170">
        <v>6</v>
      </c>
      <c r="J27" s="262" t="s">
        <v>331</v>
      </c>
      <c r="K27" s="103" t="s">
        <v>328</v>
      </c>
      <c r="L27" s="93">
        <f t="shared" ref="L27:L31" si="7">1000/694*M27</f>
        <v>4.3227665706051877</v>
      </c>
      <c r="M27" s="94" t="s">
        <v>64</v>
      </c>
      <c r="N27" s="267" t="s">
        <v>94</v>
      </c>
      <c r="O27" s="92" t="s">
        <v>90</v>
      </c>
      <c r="P27" s="93">
        <f t="shared" si="5"/>
        <v>8.6455331412103753</v>
      </c>
      <c r="Q27" s="94" t="s">
        <v>50</v>
      </c>
      <c r="R27" s="306" t="s">
        <v>191</v>
      </c>
      <c r="S27" s="178" t="s">
        <v>116</v>
      </c>
      <c r="T27" s="93">
        <f t="shared" si="2"/>
        <v>12.968299711815561</v>
      </c>
      <c r="U27" s="97" t="s">
        <v>86</v>
      </c>
      <c r="V27" s="50"/>
    </row>
    <row r="28" spans="1:22">
      <c r="A28" s="247"/>
      <c r="B28" s="267"/>
      <c r="C28" s="98" t="s">
        <v>83</v>
      </c>
      <c r="D28" s="93">
        <f t="shared" si="3"/>
        <v>4.2918454935622314</v>
      </c>
      <c r="E28" s="97">
        <v>3</v>
      </c>
      <c r="F28" s="262"/>
      <c r="G28" s="20" t="s">
        <v>205</v>
      </c>
      <c r="H28" s="93">
        <f t="shared" si="1"/>
        <v>12.875536480686694</v>
      </c>
      <c r="I28" s="151">
        <v>9</v>
      </c>
      <c r="J28" s="262"/>
      <c r="K28" s="103" t="s">
        <v>332</v>
      </c>
      <c r="L28" s="93">
        <f t="shared" si="7"/>
        <v>7.2046109510086449</v>
      </c>
      <c r="M28" s="94" t="s">
        <v>44</v>
      </c>
      <c r="N28" s="267"/>
      <c r="O28" s="66" t="s">
        <v>88</v>
      </c>
      <c r="P28" s="93">
        <f t="shared" si="5"/>
        <v>14.40922190201729</v>
      </c>
      <c r="Q28" s="94" t="s">
        <v>52</v>
      </c>
      <c r="R28" s="306"/>
      <c r="S28" s="20" t="s">
        <v>192</v>
      </c>
      <c r="T28" s="93">
        <f t="shared" si="2"/>
        <v>17.291066282420751</v>
      </c>
      <c r="U28" s="97" t="s">
        <v>48</v>
      </c>
      <c r="V28" s="50"/>
    </row>
    <row r="29" spans="1:22">
      <c r="A29" s="247"/>
      <c r="B29" s="267"/>
      <c r="C29" s="101" t="s">
        <v>82</v>
      </c>
      <c r="D29" s="93">
        <f t="shared" si="3"/>
        <v>4.2918454935622314</v>
      </c>
      <c r="E29" s="97" t="s">
        <v>64</v>
      </c>
      <c r="F29" s="262"/>
      <c r="G29" s="25" t="s">
        <v>169</v>
      </c>
      <c r="H29" s="93">
        <f t="shared" si="1"/>
        <v>7.1530758226037197</v>
      </c>
      <c r="I29" s="171">
        <v>5</v>
      </c>
      <c r="J29" s="262"/>
      <c r="K29" s="119" t="s">
        <v>71</v>
      </c>
      <c r="L29" s="93">
        <f t="shared" si="7"/>
        <v>21.613832853025936</v>
      </c>
      <c r="M29" s="94" t="s">
        <v>53</v>
      </c>
      <c r="N29" s="267"/>
      <c r="O29" s="92" t="s">
        <v>118</v>
      </c>
      <c r="P29" s="93">
        <f t="shared" si="5"/>
        <v>1.4409221902017291</v>
      </c>
      <c r="Q29" s="94" t="s">
        <v>124</v>
      </c>
      <c r="R29" s="306"/>
      <c r="S29" s="148" t="s">
        <v>193</v>
      </c>
      <c r="T29" s="93">
        <f t="shared" si="2"/>
        <v>12.968299711815561</v>
      </c>
      <c r="U29" s="97" t="s">
        <v>86</v>
      </c>
      <c r="V29" s="50"/>
    </row>
    <row r="30" spans="1:22">
      <c r="A30" s="247"/>
      <c r="B30" s="267"/>
      <c r="C30" s="102" t="s">
        <v>81</v>
      </c>
      <c r="D30" s="93">
        <f t="shared" si="3"/>
        <v>7.1530758226037197</v>
      </c>
      <c r="E30" s="118" t="s">
        <v>44</v>
      </c>
      <c r="F30" s="262"/>
      <c r="G30" s="26" t="s">
        <v>206</v>
      </c>
      <c r="H30" s="93">
        <f t="shared" si="1"/>
        <v>0.85836909871244627</v>
      </c>
      <c r="I30" s="172">
        <v>0.6</v>
      </c>
      <c r="J30" s="262"/>
      <c r="K30" s="103" t="s">
        <v>68</v>
      </c>
      <c r="L30" s="93">
        <f t="shared" si="7"/>
        <v>4.3227665706051877</v>
      </c>
      <c r="M30" s="94" t="s">
        <v>64</v>
      </c>
      <c r="N30" s="267"/>
      <c r="O30" s="67"/>
      <c r="P30" s="93"/>
      <c r="Q30" s="94"/>
      <c r="R30" s="306"/>
      <c r="S30" s="149" t="s">
        <v>134</v>
      </c>
      <c r="T30" s="93">
        <f t="shared" ref="T30" si="8">1000/699*U30</f>
        <v>4.2918454935622314</v>
      </c>
      <c r="U30" s="117" t="s">
        <v>64</v>
      </c>
      <c r="V30" s="50"/>
    </row>
    <row r="31" spans="1:22">
      <c r="A31" s="247"/>
      <c r="B31" s="267"/>
      <c r="C31" s="83"/>
      <c r="D31" s="93"/>
      <c r="E31" s="78"/>
      <c r="F31" s="262"/>
      <c r="G31" s="26"/>
      <c r="H31" s="150"/>
      <c r="I31" s="236"/>
      <c r="J31" s="262"/>
      <c r="K31" s="104" t="s">
        <v>310</v>
      </c>
      <c r="L31" s="93">
        <f t="shared" si="7"/>
        <v>4.3227665706051877</v>
      </c>
      <c r="M31" s="81" t="s">
        <v>64</v>
      </c>
      <c r="N31" s="267"/>
      <c r="O31" s="92"/>
      <c r="P31" s="91"/>
      <c r="Q31" s="81"/>
      <c r="R31" s="306"/>
      <c r="S31" s="83"/>
      <c r="T31" s="93"/>
      <c r="U31" s="117"/>
      <c r="V31" s="50"/>
    </row>
    <row r="32" spans="1:22">
      <c r="A32" s="382" t="s">
        <v>40</v>
      </c>
      <c r="B32" s="236" t="s">
        <v>8</v>
      </c>
      <c r="C32" s="19"/>
      <c r="D32" s="43"/>
      <c r="E32" s="239"/>
      <c r="F32" s="236" t="s">
        <v>8</v>
      </c>
      <c r="G32" s="19"/>
      <c r="H32" s="19"/>
      <c r="I32" s="239"/>
      <c r="J32" s="88" t="s">
        <v>8</v>
      </c>
      <c r="K32" s="87" t="s">
        <v>8</v>
      </c>
      <c r="L32" s="86">
        <v>1</v>
      </c>
      <c r="M32" s="78" t="s">
        <v>273</v>
      </c>
      <c r="N32" s="89" t="s">
        <v>8</v>
      </c>
      <c r="O32" s="83"/>
      <c r="P32" s="116"/>
      <c r="Q32" s="81"/>
      <c r="R32" s="245" t="s">
        <v>8</v>
      </c>
      <c r="S32" s="235"/>
      <c r="T32" s="83"/>
      <c r="U32" s="78"/>
      <c r="V32" s="50"/>
    </row>
    <row r="33" spans="1:22">
      <c r="A33" s="383"/>
      <c r="B33" s="57" t="s">
        <v>5</v>
      </c>
      <c r="C33" s="58"/>
      <c r="D33" s="22"/>
      <c r="E33" s="59"/>
      <c r="F33" s="61" t="s">
        <v>5</v>
      </c>
      <c r="G33" s="58"/>
      <c r="H33" s="22"/>
      <c r="I33" s="59"/>
      <c r="J33" s="235" t="s">
        <v>5</v>
      </c>
      <c r="K33" s="76"/>
      <c r="L33" s="237"/>
      <c r="M33" s="78"/>
      <c r="N33" s="77" t="s">
        <v>5</v>
      </c>
      <c r="O33" s="73"/>
      <c r="P33" s="115"/>
      <c r="Q33" s="75"/>
      <c r="R33" s="74" t="s">
        <v>10</v>
      </c>
      <c r="S33" s="73"/>
      <c r="T33" s="114"/>
      <c r="U33" s="80"/>
      <c r="V33" s="50"/>
    </row>
    <row r="34" spans="1:22">
      <c r="A34" s="384" t="s">
        <v>11</v>
      </c>
      <c r="B34" s="270" t="s">
        <v>12</v>
      </c>
      <c r="C34" s="271"/>
      <c r="D34" s="130"/>
      <c r="E34" s="133"/>
      <c r="F34" s="270" t="s">
        <v>12</v>
      </c>
      <c r="G34" s="271"/>
      <c r="H34" s="130"/>
      <c r="I34" s="130"/>
      <c r="J34" s="270" t="s">
        <v>12</v>
      </c>
      <c r="K34" s="271"/>
      <c r="L34" s="130"/>
      <c r="M34" s="133"/>
      <c r="N34" s="319" t="s">
        <v>12</v>
      </c>
      <c r="O34" s="352"/>
      <c r="P34" s="130"/>
      <c r="Q34" s="130"/>
      <c r="R34" s="320" t="s">
        <v>12</v>
      </c>
      <c r="S34" s="352"/>
      <c r="T34" s="130"/>
      <c r="U34" s="130"/>
      <c r="V34" s="42"/>
    </row>
    <row r="35" spans="1:22">
      <c r="A35" s="379"/>
      <c r="B35" s="247" t="s">
        <v>42</v>
      </c>
      <c r="C35" s="247"/>
      <c r="D35" s="163">
        <v>4.5999999999999996</v>
      </c>
      <c r="E35" s="16">
        <f>D35*70</f>
        <v>322</v>
      </c>
      <c r="F35" s="247" t="s">
        <v>42</v>
      </c>
      <c r="G35" s="247"/>
      <c r="H35" s="163">
        <v>4.7</v>
      </c>
      <c r="I35" s="16">
        <f>H35*70</f>
        <v>329</v>
      </c>
      <c r="J35" s="247" t="s">
        <v>42</v>
      </c>
      <c r="K35" s="247"/>
      <c r="L35" s="163">
        <v>4.5999999999999996</v>
      </c>
      <c r="M35" s="16">
        <f>L35*70</f>
        <v>322</v>
      </c>
      <c r="N35" s="354" t="s">
        <v>42</v>
      </c>
      <c r="O35" s="355"/>
      <c r="P35" s="163">
        <v>4</v>
      </c>
      <c r="Q35" s="16">
        <f>P35*70</f>
        <v>280</v>
      </c>
      <c r="R35" s="356" t="s">
        <v>42</v>
      </c>
      <c r="S35" s="355"/>
      <c r="T35" s="163">
        <v>3.7</v>
      </c>
      <c r="U35" s="16">
        <f>T35*70</f>
        <v>259</v>
      </c>
      <c r="V35" s="50"/>
    </row>
    <row r="36" spans="1:22">
      <c r="A36" s="379"/>
      <c r="B36" s="247" t="s">
        <v>43</v>
      </c>
      <c r="C36" s="247"/>
      <c r="D36" s="163">
        <v>2</v>
      </c>
      <c r="E36" s="16">
        <f>D36*75</f>
        <v>150</v>
      </c>
      <c r="F36" s="247" t="s">
        <v>43</v>
      </c>
      <c r="G36" s="247"/>
      <c r="H36" s="163">
        <v>2.5</v>
      </c>
      <c r="I36" s="16">
        <f>H36*75</f>
        <v>187.5</v>
      </c>
      <c r="J36" s="247" t="s">
        <v>43</v>
      </c>
      <c r="K36" s="247"/>
      <c r="L36" s="163">
        <v>1.8</v>
      </c>
      <c r="M36" s="16">
        <f>L36*75</f>
        <v>135</v>
      </c>
      <c r="N36" s="354" t="s">
        <v>43</v>
      </c>
      <c r="O36" s="355"/>
      <c r="P36" s="163">
        <v>2.1</v>
      </c>
      <c r="Q36" s="16">
        <f>P36*75</f>
        <v>157.5</v>
      </c>
      <c r="R36" s="356" t="s">
        <v>43</v>
      </c>
      <c r="S36" s="355"/>
      <c r="T36" s="163">
        <v>2.1</v>
      </c>
      <c r="U36" s="16">
        <f>T36*75</f>
        <v>157.5</v>
      </c>
      <c r="V36" s="50"/>
    </row>
    <row r="37" spans="1:22">
      <c r="A37" s="379"/>
      <c r="B37" s="247" t="s">
        <v>32</v>
      </c>
      <c r="C37" s="247"/>
      <c r="D37" s="163">
        <v>1.56</v>
      </c>
      <c r="E37" s="16">
        <f>D37*25</f>
        <v>39</v>
      </c>
      <c r="F37" s="247" t="s">
        <v>32</v>
      </c>
      <c r="G37" s="247"/>
      <c r="H37" s="163">
        <v>1.6</v>
      </c>
      <c r="I37" s="16">
        <f>H37*25</f>
        <v>40</v>
      </c>
      <c r="J37" s="247" t="s">
        <v>32</v>
      </c>
      <c r="K37" s="247"/>
      <c r="L37" s="163">
        <v>0.5</v>
      </c>
      <c r="M37" s="16">
        <f>L37*25</f>
        <v>12.5</v>
      </c>
      <c r="N37" s="354" t="s">
        <v>32</v>
      </c>
      <c r="O37" s="355"/>
      <c r="P37" s="163">
        <v>1.1000000000000001</v>
      </c>
      <c r="Q37" s="16">
        <f>P37*25</f>
        <v>27.500000000000004</v>
      </c>
      <c r="R37" s="356" t="s">
        <v>32</v>
      </c>
      <c r="S37" s="355"/>
      <c r="T37" s="163">
        <v>1.5</v>
      </c>
      <c r="U37" s="16">
        <f>T37*25</f>
        <v>37.5</v>
      </c>
      <c r="V37" s="50"/>
    </row>
    <row r="38" spans="1:22">
      <c r="A38" s="379"/>
      <c r="B38" s="247" t="s">
        <v>33</v>
      </c>
      <c r="C38" s="247"/>
      <c r="D38" s="163"/>
      <c r="E38" s="16"/>
      <c r="F38" s="247" t="s">
        <v>33</v>
      </c>
      <c r="G38" s="247"/>
      <c r="H38" s="163"/>
      <c r="I38" s="16"/>
      <c r="J38" s="247" t="s">
        <v>33</v>
      </c>
      <c r="K38" s="247"/>
      <c r="L38" s="166">
        <v>1</v>
      </c>
      <c r="M38" s="16">
        <f>L38*60</f>
        <v>60</v>
      </c>
      <c r="N38" s="354" t="s">
        <v>33</v>
      </c>
      <c r="O38" s="355"/>
      <c r="P38" s="163"/>
      <c r="Q38" s="16"/>
      <c r="R38" s="356" t="s">
        <v>33</v>
      </c>
      <c r="S38" s="355"/>
      <c r="T38" s="163"/>
      <c r="U38" s="16"/>
      <c r="V38" s="50"/>
    </row>
    <row r="39" spans="1:22">
      <c r="A39" s="379"/>
      <c r="B39" s="247" t="s">
        <v>22</v>
      </c>
      <c r="C39" s="247"/>
      <c r="D39" s="163"/>
      <c r="E39" s="16"/>
      <c r="F39" s="247" t="s">
        <v>22</v>
      </c>
      <c r="G39" s="247"/>
      <c r="H39" s="163"/>
      <c r="I39" s="16"/>
      <c r="J39" s="247" t="s">
        <v>22</v>
      </c>
      <c r="K39" s="247"/>
      <c r="L39" s="163"/>
      <c r="M39" s="16"/>
      <c r="N39" s="354" t="s">
        <v>22</v>
      </c>
      <c r="O39" s="355"/>
      <c r="P39" s="163"/>
      <c r="Q39" s="16"/>
      <c r="R39" s="356" t="s">
        <v>22</v>
      </c>
      <c r="S39" s="355"/>
      <c r="T39" s="163"/>
      <c r="U39" s="16"/>
      <c r="V39" s="50"/>
    </row>
    <row r="40" spans="1:22">
      <c r="A40" s="379"/>
      <c r="B40" s="249" t="s">
        <v>24</v>
      </c>
      <c r="C40" s="249"/>
      <c r="D40" s="163">
        <v>1.93</v>
      </c>
      <c r="E40" s="16">
        <f t="shared" ref="E40" si="9">D40*70</f>
        <v>135.1</v>
      </c>
      <c r="F40" s="249" t="s">
        <v>24</v>
      </c>
      <c r="G40" s="249"/>
      <c r="H40" s="163">
        <v>1.93</v>
      </c>
      <c r="I40" s="16">
        <f t="shared" ref="I40" si="10">H40*70</f>
        <v>135.1</v>
      </c>
      <c r="J40" s="249" t="s">
        <v>24</v>
      </c>
      <c r="K40" s="249"/>
      <c r="L40" s="163">
        <v>1.93</v>
      </c>
      <c r="M40" s="16">
        <f t="shared" ref="M40" si="11">L40*70</f>
        <v>135.1</v>
      </c>
      <c r="N40" s="358" t="s">
        <v>24</v>
      </c>
      <c r="O40" s="359"/>
      <c r="P40" s="163">
        <v>2</v>
      </c>
      <c r="Q40" s="16">
        <f t="shared" ref="Q40" si="12">P40*70</f>
        <v>140</v>
      </c>
      <c r="R40" s="360" t="s">
        <v>24</v>
      </c>
      <c r="S40" s="359"/>
      <c r="T40" s="163">
        <v>2</v>
      </c>
      <c r="U40" s="16">
        <f t="shared" ref="U40" si="13">T40*70</f>
        <v>140</v>
      </c>
      <c r="V40" s="50"/>
    </row>
    <row r="41" spans="1:22">
      <c r="A41" s="379"/>
      <c r="B41" s="247" t="s">
        <v>34</v>
      </c>
      <c r="C41" s="247"/>
      <c r="D41" s="60"/>
      <c r="E41" s="16">
        <f>SUM(E35:E40)</f>
        <v>646.1</v>
      </c>
      <c r="F41" s="247" t="s">
        <v>34</v>
      </c>
      <c r="G41" s="247"/>
      <c r="H41" s="60"/>
      <c r="I41" s="16">
        <f>SUM(I35:I40)</f>
        <v>691.6</v>
      </c>
      <c r="J41" s="247" t="s">
        <v>34</v>
      </c>
      <c r="K41" s="247"/>
      <c r="L41" s="60"/>
      <c r="M41" s="16">
        <f>SUM(M35:M40)</f>
        <v>664.6</v>
      </c>
      <c r="N41" s="354" t="s">
        <v>34</v>
      </c>
      <c r="O41" s="355"/>
      <c r="P41" s="60"/>
      <c r="Q41" s="16">
        <f>SUM(Q35:Q40)</f>
        <v>605</v>
      </c>
      <c r="R41" s="356" t="s">
        <v>34</v>
      </c>
      <c r="S41" s="355"/>
      <c r="T41" s="60"/>
      <c r="U41" s="16">
        <f>SUM(U35:U40)</f>
        <v>594</v>
      </c>
      <c r="V41" s="50"/>
    </row>
    <row r="42" spans="1:22">
      <c r="A42" s="45"/>
      <c r="B42" s="41" t="s">
        <v>6</v>
      </c>
      <c r="C42" s="41"/>
      <c r="D42" s="41"/>
      <c r="E42" s="41"/>
      <c r="F42" s="41"/>
      <c r="G42" s="41"/>
      <c r="H42" s="41" t="s">
        <v>21</v>
      </c>
      <c r="I42" s="41"/>
      <c r="J42" s="41"/>
      <c r="K42" s="41"/>
      <c r="L42" s="41"/>
      <c r="M42" s="41"/>
      <c r="N42" s="41"/>
      <c r="O42" s="41"/>
      <c r="P42" s="377" t="s">
        <v>7</v>
      </c>
      <c r="Q42" s="377"/>
      <c r="R42" s="42"/>
      <c r="S42" s="42"/>
      <c r="T42" s="42"/>
      <c r="U42" s="42"/>
      <c r="V42" s="42"/>
    </row>
    <row r="43" spans="1:22">
      <c r="A43" s="378" t="s">
        <v>105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53"/>
      <c r="O43" s="53"/>
      <c r="P43" s="53"/>
      <c r="Q43" s="53"/>
      <c r="R43" s="53"/>
      <c r="S43" s="53"/>
      <c r="T43" s="53"/>
      <c r="U43" s="53"/>
      <c r="V43" s="53"/>
    </row>
    <row r="44" spans="1:22">
      <c r="A44" s="54" t="s">
        <v>20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3"/>
    </row>
    <row r="45" spans="1:22">
      <c r="A45" s="378" t="s">
        <v>13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53"/>
      <c r="O45" s="53"/>
      <c r="P45" s="53"/>
      <c r="Q45" s="53"/>
      <c r="R45" s="53"/>
      <c r="S45" s="53"/>
      <c r="T45" s="53"/>
      <c r="U45" s="53"/>
      <c r="V45" s="53"/>
    </row>
  </sheetData>
  <mergeCells count="103"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R7:R11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7" sqref="A7"/>
    </sheetView>
  </sheetViews>
  <sheetFormatPr defaultColWidth="9" defaultRowHeight="16.2"/>
  <cols>
    <col min="1" max="1" width="11.5546875" style="8" bestFit="1" customWidth="1"/>
    <col min="2" max="3" width="9" style="8"/>
    <col min="4" max="6" width="9.44140625" style="8" bestFit="1" customWidth="1"/>
    <col min="7" max="16384" width="9" style="8"/>
  </cols>
  <sheetData>
    <row r="1" spans="1:11" ht="22.2">
      <c r="A1" s="393" t="s">
        <v>298</v>
      </c>
      <c r="B1" s="393"/>
      <c r="C1" s="393"/>
      <c r="D1" s="393"/>
      <c r="E1" s="393"/>
      <c r="F1" s="393"/>
      <c r="G1" s="7" t="s">
        <v>177</v>
      </c>
      <c r="H1" s="7"/>
      <c r="I1" s="7"/>
      <c r="J1" s="7"/>
      <c r="K1" s="7"/>
    </row>
    <row r="2" spans="1:11" ht="22.2">
      <c r="G2" s="7" t="s">
        <v>178</v>
      </c>
    </row>
    <row r="3" spans="1:11" ht="22.2">
      <c r="A3" s="8" t="s">
        <v>272</v>
      </c>
      <c r="G3" s="7" t="s">
        <v>179</v>
      </c>
    </row>
    <row r="4" spans="1:11" ht="22.2">
      <c r="A4" s="8" t="s">
        <v>36</v>
      </c>
      <c r="G4" s="7" t="s">
        <v>180</v>
      </c>
    </row>
    <row r="5" spans="1:11" ht="22.2">
      <c r="A5" s="8" t="s">
        <v>37</v>
      </c>
      <c r="G5" s="7" t="s">
        <v>181</v>
      </c>
    </row>
    <row r="6" spans="1:11" ht="22.2">
      <c r="A6" s="134">
        <v>44973</v>
      </c>
      <c r="B6" s="8" t="s">
        <v>45</v>
      </c>
      <c r="G6" s="7"/>
    </row>
    <row r="9" spans="1:11">
      <c r="A9" s="8" t="s">
        <v>25</v>
      </c>
      <c r="B9" s="139"/>
      <c r="C9" s="139">
        <v>44991</v>
      </c>
      <c r="D9" s="139">
        <v>44998</v>
      </c>
      <c r="E9" s="139">
        <v>45005</v>
      </c>
      <c r="F9" s="139">
        <v>45012</v>
      </c>
    </row>
    <row r="10" spans="1:11">
      <c r="A10" s="8" t="s">
        <v>141</v>
      </c>
      <c r="B10" s="139"/>
      <c r="C10" s="139">
        <v>44992</v>
      </c>
      <c r="D10" s="139">
        <v>44999</v>
      </c>
      <c r="E10" s="139">
        <v>45006</v>
      </c>
      <c r="F10" s="139">
        <v>45013</v>
      </c>
      <c r="G10"/>
      <c r="H10"/>
      <c r="I10"/>
      <c r="J10"/>
      <c r="K10"/>
    </row>
    <row r="11" spans="1:11">
      <c r="A11" s="8" t="s">
        <v>142</v>
      </c>
      <c r="B11" s="139">
        <v>44986</v>
      </c>
      <c r="C11" s="139">
        <v>44993</v>
      </c>
      <c r="D11" s="139">
        <v>45000</v>
      </c>
      <c r="E11" s="139">
        <v>45007</v>
      </c>
      <c r="F11" s="139">
        <v>45014</v>
      </c>
      <c r="G11"/>
      <c r="H11"/>
      <c r="I11"/>
      <c r="J11"/>
      <c r="K11"/>
    </row>
    <row r="12" spans="1:11">
      <c r="A12" s="8" t="s">
        <v>143</v>
      </c>
      <c r="B12" s="139">
        <v>44987</v>
      </c>
      <c r="C12" s="139">
        <v>44994</v>
      </c>
      <c r="D12" s="139">
        <v>45001</v>
      </c>
      <c r="E12" s="139">
        <v>45008</v>
      </c>
      <c r="F12" s="139">
        <v>45015</v>
      </c>
      <c r="G12"/>
      <c r="H12"/>
      <c r="I12"/>
      <c r="J12"/>
      <c r="K12"/>
    </row>
    <row r="13" spans="1:11">
      <c r="A13" s="8" t="s">
        <v>144</v>
      </c>
      <c r="B13" s="139">
        <v>44988</v>
      </c>
      <c r="C13" s="139">
        <v>44995</v>
      </c>
      <c r="D13" s="139">
        <v>45002</v>
      </c>
      <c r="E13" s="139">
        <v>45009</v>
      </c>
      <c r="F13" s="139">
        <v>45016</v>
      </c>
      <c r="G13"/>
      <c r="H13"/>
      <c r="I13"/>
      <c r="J13"/>
      <c r="K13"/>
    </row>
    <row r="14" spans="1:11">
      <c r="A14" s="8" t="s">
        <v>299</v>
      </c>
      <c r="B14" s="139">
        <v>44989</v>
      </c>
      <c r="C14" s="139">
        <v>44996</v>
      </c>
      <c r="D14" s="139">
        <v>45003</v>
      </c>
      <c r="E14" s="139">
        <v>45010</v>
      </c>
      <c r="F14" s="140"/>
      <c r="G14"/>
      <c r="H14"/>
      <c r="I14"/>
      <c r="J14"/>
      <c r="K14"/>
    </row>
    <row r="15" spans="1:11">
      <c r="A15" s="8" t="s">
        <v>300</v>
      </c>
      <c r="B15" s="139"/>
      <c r="C15" s="139"/>
      <c r="D15" s="139"/>
      <c r="E15" s="139"/>
      <c r="F15" s="138"/>
      <c r="G15" s="138"/>
      <c r="H15"/>
      <c r="I15" s="138"/>
      <c r="J15"/>
      <c r="K15"/>
    </row>
    <row r="16" spans="1:11">
      <c r="A16"/>
      <c r="B16" s="138"/>
      <c r="C16"/>
      <c r="D16" s="138"/>
      <c r="E16" s="138"/>
      <c r="F16" s="138"/>
      <c r="G16" s="138"/>
      <c r="H16"/>
      <c r="I16" s="138"/>
      <c r="J16"/>
      <c r="K16"/>
    </row>
    <row r="17" spans="1:11">
      <c r="A17"/>
      <c r="B17" s="138"/>
      <c r="C17"/>
      <c r="D17" s="138"/>
      <c r="E17" s="138"/>
      <c r="F17" s="138"/>
      <c r="G17" s="138"/>
      <c r="H17"/>
      <c r="I17" s="138"/>
      <c r="J17"/>
      <c r="K17"/>
    </row>
    <row r="18" spans="1:11">
      <c r="A18"/>
      <c r="B18" s="138"/>
      <c r="C18"/>
      <c r="D18" s="138"/>
      <c r="E18" s="138"/>
      <c r="F18" s="138"/>
      <c r="G18" s="138"/>
      <c r="H18"/>
      <c r="I18" s="138"/>
      <c r="J18"/>
      <c r="K18"/>
    </row>
    <row r="19" spans="1:11">
      <c r="A19"/>
      <c r="B19" s="138"/>
      <c r="C19"/>
      <c r="D19" s="138"/>
      <c r="E19" s="138"/>
      <c r="F19" s="138"/>
      <c r="G19" s="138"/>
      <c r="H19"/>
      <c r="I19" s="138"/>
      <c r="J19"/>
      <c r="K19"/>
    </row>
    <row r="20" spans="1:11">
      <c r="A20"/>
      <c r="B20" s="138"/>
      <c r="C20"/>
      <c r="D20" s="138"/>
      <c r="E20" s="138"/>
      <c r="F20" s="138"/>
      <c r="G20" s="138"/>
      <c r="H20" s="138"/>
      <c r="I20" s="138"/>
      <c r="J20" s="138"/>
      <c r="K20"/>
    </row>
    <row r="21" spans="1:11">
      <c r="A21"/>
      <c r="B21" s="138"/>
      <c r="C21"/>
      <c r="D21" s="138"/>
      <c r="E21" s="138"/>
      <c r="F21" s="138"/>
      <c r="G21" s="138"/>
      <c r="H21" s="138"/>
      <c r="I21" s="138"/>
      <c r="J21" s="138"/>
      <c r="K21"/>
    </row>
    <row r="22" spans="1:11">
      <c r="A22"/>
      <c r="B22" s="138"/>
      <c r="C22"/>
      <c r="D22" s="138"/>
      <c r="E22" s="138"/>
      <c r="F22" s="138"/>
      <c r="G22" s="138"/>
      <c r="H22" s="138"/>
      <c r="I22" s="138"/>
      <c r="J22" s="138"/>
      <c r="K22"/>
    </row>
    <row r="23" spans="1:11">
      <c r="A23"/>
      <c r="B23" s="138"/>
      <c r="C23"/>
      <c r="D23" s="138"/>
      <c r="E23" s="138"/>
      <c r="F23" s="138"/>
      <c r="G23" s="138"/>
      <c r="H23" s="138"/>
      <c r="I23" s="138"/>
      <c r="J23" s="138"/>
      <c r="K23"/>
    </row>
    <row r="24" spans="1:11">
      <c r="A24"/>
      <c r="B24" s="138"/>
      <c r="C24"/>
      <c r="D24" s="138"/>
      <c r="E24" s="138"/>
      <c r="F24" s="138"/>
      <c r="G24" s="138"/>
      <c r="H24" s="138"/>
      <c r="I24" s="138"/>
      <c r="J24" s="138"/>
      <c r="K24"/>
    </row>
    <row r="25" spans="1:11">
      <c r="A25"/>
      <c r="B25" s="138"/>
      <c r="C25"/>
      <c r="D25" s="138"/>
      <c r="E25" s="138"/>
      <c r="F25" s="138"/>
      <c r="G25" s="138"/>
      <c r="H25" s="138"/>
      <c r="I25" s="138"/>
      <c r="J25" s="138"/>
      <c r="K25"/>
    </row>
    <row r="26" spans="1:11">
      <c r="A26"/>
      <c r="B26" s="138"/>
      <c r="C26"/>
      <c r="D26" s="138"/>
      <c r="E26" s="138"/>
      <c r="F26" s="138"/>
      <c r="G26" s="138"/>
      <c r="H26" s="138"/>
      <c r="I26" s="138"/>
      <c r="J26" s="138"/>
      <c r="K26"/>
    </row>
    <row r="27" spans="1:11">
      <c r="A27"/>
      <c r="B27" s="138"/>
      <c r="C27"/>
      <c r="D27" s="138"/>
      <c r="E27" s="138"/>
      <c r="F27" s="138"/>
      <c r="G27" s="138"/>
      <c r="H27" s="138"/>
      <c r="I27" s="138"/>
      <c r="J27" s="138"/>
      <c r="K27"/>
    </row>
    <row r="28" spans="1:11">
      <c r="A28"/>
      <c r="B28" s="138"/>
      <c r="C28"/>
      <c r="D28" s="138"/>
      <c r="E28" s="138"/>
      <c r="F28" s="138"/>
      <c r="G28" s="138"/>
      <c r="H28" s="138"/>
      <c r="I28" s="138"/>
      <c r="J28" s="138"/>
      <c r="K2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G19" sqref="G19"/>
    </sheetView>
  </sheetViews>
  <sheetFormatPr defaultRowHeight="16.2"/>
  <cols>
    <col min="1" max="1" width="9" style="146"/>
    <col min="2" max="3" width="9" style="141"/>
    <col min="4" max="4" width="11.88671875" customWidth="1"/>
    <col min="5" max="10" width="15.77734375" customWidth="1"/>
    <col min="11" max="13" width="10.6640625" customWidth="1"/>
  </cols>
  <sheetData>
    <row r="2" spans="1:10">
      <c r="A2" s="145"/>
      <c r="B2" s="143" t="s">
        <v>2</v>
      </c>
      <c r="C2" s="143" t="s">
        <v>145</v>
      </c>
      <c r="D2" s="143" t="s">
        <v>0</v>
      </c>
      <c r="E2" s="143" t="s">
        <v>146</v>
      </c>
      <c r="F2" s="143" t="s">
        <v>147</v>
      </c>
      <c r="G2" s="143" t="s">
        <v>148</v>
      </c>
      <c r="H2" s="143" t="s">
        <v>149</v>
      </c>
      <c r="I2" s="143" t="s">
        <v>1</v>
      </c>
      <c r="J2" s="143" t="s">
        <v>40</v>
      </c>
    </row>
    <row r="3" spans="1:10" ht="16.5" hidden="1" customHeight="1">
      <c r="A3" s="394" t="s">
        <v>153</v>
      </c>
      <c r="B3" s="143"/>
      <c r="C3" s="143" t="s">
        <v>139</v>
      </c>
      <c r="D3" s="142">
        <f>第1週!B5</f>
        <v>0</v>
      </c>
      <c r="E3" s="142">
        <f>第1週!B7</f>
        <v>0</v>
      </c>
      <c r="F3" s="142">
        <f>第1週!B13</f>
        <v>0</v>
      </c>
      <c r="G3" s="142">
        <f>第1週!B18</f>
        <v>0</v>
      </c>
      <c r="H3" s="142">
        <f>第1週!B23</f>
        <v>0</v>
      </c>
      <c r="I3" s="142">
        <f>第1週!B28</f>
        <v>0</v>
      </c>
      <c r="J3" s="142">
        <f>第1週!C33</f>
        <v>0</v>
      </c>
    </row>
    <row r="4" spans="1:10">
      <c r="A4" s="395"/>
      <c r="B4" s="144">
        <v>44683</v>
      </c>
      <c r="C4" s="143" t="s">
        <v>150</v>
      </c>
      <c r="D4" s="142" t="str">
        <f>第1週!F4</f>
        <v>菜名/烹調法</v>
      </c>
      <c r="E4" s="142">
        <f>第1週!F6</f>
        <v>0</v>
      </c>
      <c r="F4" s="142">
        <f>第1週!F12</f>
        <v>0</v>
      </c>
      <c r="G4" s="142">
        <f>第1週!F17</f>
        <v>0</v>
      </c>
      <c r="H4" s="142">
        <f>第1週!F22</f>
        <v>0</v>
      </c>
      <c r="I4" s="142">
        <f>第1週!F27</f>
        <v>0</v>
      </c>
      <c r="J4" s="142">
        <f>第1週!G32</f>
        <v>0</v>
      </c>
    </row>
    <row r="5" spans="1:10">
      <c r="A5" s="395"/>
      <c r="B5" s="144">
        <v>44684</v>
      </c>
      <c r="C5" s="143" t="s">
        <v>150</v>
      </c>
      <c r="D5" s="142">
        <f>第1週!F5</f>
        <v>0</v>
      </c>
      <c r="E5" s="142">
        <f>第1週!F7</f>
        <v>0</v>
      </c>
      <c r="F5" s="142">
        <f>第1週!F13</f>
        <v>0</v>
      </c>
      <c r="G5" s="142" t="str">
        <f>第1週!F18</f>
        <v>時蔬青菜</v>
      </c>
      <c r="H5" s="142">
        <f>第1週!F23</f>
        <v>0</v>
      </c>
      <c r="I5" s="142">
        <f>第1週!F28</f>
        <v>0</v>
      </c>
      <c r="J5" s="142">
        <f>第1週!G33</f>
        <v>0</v>
      </c>
    </row>
    <row r="6" spans="1:10">
      <c r="A6" s="395"/>
      <c r="B6" s="144">
        <v>44685</v>
      </c>
      <c r="C6" s="143" t="s">
        <v>140</v>
      </c>
      <c r="D6" s="142" t="str">
        <f>第1週!J5</f>
        <v>米食</v>
      </c>
      <c r="E6" s="142" t="str">
        <f>第1週!J7</f>
        <v>什錦飯湯</v>
      </c>
      <c r="F6" s="142" t="str">
        <f>第1週!J23</f>
        <v>小餐包</v>
      </c>
      <c r="G6" s="158" t="str">
        <f>第1週!K18</f>
        <v>高麗菜</v>
      </c>
      <c r="H6" s="142">
        <f>第1週!J28</f>
        <v>0</v>
      </c>
      <c r="I6" s="142">
        <f>第1週!J28</f>
        <v>0</v>
      </c>
      <c r="J6" s="142" t="str">
        <f>第1週!K33</f>
        <v>水果</v>
      </c>
    </row>
    <row r="7" spans="1:10">
      <c r="A7" s="395"/>
      <c r="B7" s="144">
        <v>44686</v>
      </c>
      <c r="C7" s="143" t="s">
        <v>151</v>
      </c>
      <c r="D7" s="142" t="str">
        <f>第1週!N5</f>
        <v>地瓜飯</v>
      </c>
      <c r="E7" s="142" t="str">
        <f>第1週!N7</f>
        <v>蒜泥白肉</v>
      </c>
      <c r="F7" s="142" t="str">
        <f>第1週!N13</f>
        <v>玉米炒蛋</v>
      </c>
      <c r="G7" s="142" t="str">
        <f>第1週!N18</f>
        <v>時蔬青菜</v>
      </c>
      <c r="H7" s="142">
        <f>第1週!N23</f>
        <v>0</v>
      </c>
      <c r="I7" s="142" t="str">
        <f>第1週!N28</f>
        <v>冬瓜排骨湯</v>
      </c>
      <c r="J7" s="142">
        <f>第1週!O33</f>
        <v>0</v>
      </c>
    </row>
    <row r="8" spans="1:10">
      <c r="A8" s="396"/>
      <c r="B8" s="144">
        <v>44687</v>
      </c>
      <c r="C8" s="143" t="s">
        <v>152</v>
      </c>
      <c r="D8" s="142" t="str">
        <f>第1週!R5</f>
        <v>白米飯</v>
      </c>
      <c r="E8" s="142" t="str">
        <f>第1週!R7</f>
        <v>三杯雞</v>
      </c>
      <c r="F8" s="156" t="str">
        <f>第1週!R13</f>
        <v>肉絲高麗菜</v>
      </c>
      <c r="G8" s="142" t="str">
        <f>第1週!R18</f>
        <v>時蔬青菜</v>
      </c>
      <c r="H8" s="142">
        <f>第1週!R23</f>
        <v>0</v>
      </c>
      <c r="I8" s="142" t="str">
        <f>第1週!R28</f>
        <v>綠豆薏仁湯</v>
      </c>
      <c r="J8" s="142">
        <f>第1週!S33</f>
        <v>0</v>
      </c>
    </row>
    <row r="9" spans="1:10">
      <c r="A9" s="394" t="s">
        <v>154</v>
      </c>
      <c r="B9" s="144">
        <v>44627</v>
      </c>
      <c r="C9" s="143" t="s">
        <v>139</v>
      </c>
      <c r="D9" s="142" t="str">
        <f>'第2週 '!B5</f>
        <v>白米飯</v>
      </c>
      <c r="E9" s="142" t="str">
        <f>'第2週 '!B7</f>
        <v>紅燒排骨</v>
      </c>
      <c r="F9" s="142" t="str">
        <f>'第2週 '!B12</f>
        <v>南瓜豆腐</v>
      </c>
      <c r="G9" s="142" t="str">
        <f>'第2週 '!B17</f>
        <v>時蔬青菜</v>
      </c>
      <c r="H9" s="142">
        <f>'第2週 '!B22</f>
        <v>0</v>
      </c>
      <c r="I9" s="142" t="str">
        <f>'第2週 '!B27</f>
        <v>香菇蘿蔔湯</v>
      </c>
      <c r="J9" s="142">
        <f>'第2週 '!C33</f>
        <v>0</v>
      </c>
    </row>
    <row r="10" spans="1:10">
      <c r="A10" s="395"/>
      <c r="B10" s="144">
        <v>44628</v>
      </c>
      <c r="C10" s="143" t="s">
        <v>150</v>
      </c>
      <c r="D10" s="142" t="str">
        <f>'第2週 '!F5</f>
        <v>糙米飯</v>
      </c>
      <c r="E10" s="142" t="str">
        <f>'第2週 '!F7</f>
        <v>糖醋魚丁</v>
      </c>
      <c r="F10" s="142" t="str">
        <f>'第2週 '!F12</f>
        <v>滷蘿蔔玉米</v>
      </c>
      <c r="G10" s="142" t="str">
        <f>'第2週 '!F17</f>
        <v>時蔬青菜</v>
      </c>
      <c r="H10" s="142">
        <f>'第2週 '!F22</f>
        <v>0</v>
      </c>
      <c r="I10" s="142" t="str">
        <f>'第2週 '!F27</f>
        <v>紅燒馬鈴薯湯</v>
      </c>
      <c r="J10" s="142">
        <f>'第2週 '!G33</f>
        <v>0</v>
      </c>
    </row>
    <row r="11" spans="1:10">
      <c r="A11" s="395"/>
      <c r="B11" s="144">
        <v>44629</v>
      </c>
      <c r="C11" s="143" t="s">
        <v>140</v>
      </c>
      <c r="D11" s="142" t="str">
        <f>'第2週 '!J5</f>
        <v>米粄條</v>
      </c>
      <c r="E11" s="142" t="str">
        <f>'第2週 '!J7</f>
        <v>炒粄條</v>
      </c>
      <c r="F11" s="142" t="str">
        <f>'第2週 '!J12</f>
        <v>滷魷魚丸</v>
      </c>
      <c r="G11" s="158" t="str">
        <f>'第2週 '!K17</f>
        <v>高麗菜</v>
      </c>
      <c r="H11" s="142">
        <f>'第2週 '!J22</f>
        <v>0</v>
      </c>
      <c r="I11" s="142" t="str">
        <f>'第2週 '!J27</f>
        <v>柴魚味噌豆腐湯</v>
      </c>
      <c r="J11" s="142" t="str">
        <f>'第2週 '!K33</f>
        <v>水果</v>
      </c>
    </row>
    <row r="12" spans="1:10">
      <c r="A12" s="395"/>
      <c r="B12" s="144">
        <v>44630</v>
      </c>
      <c r="C12" s="143" t="s">
        <v>151</v>
      </c>
      <c r="D12" s="142" t="str">
        <f>'第2週 '!N5</f>
        <v>糙米飯</v>
      </c>
      <c r="E12" s="142" t="str">
        <f>'第2週 '!N7</f>
        <v>泡菜豬柳</v>
      </c>
      <c r="F12" s="142" t="str">
        <f>'第2週 '!N12</f>
        <v>絲瓜炒蛋</v>
      </c>
      <c r="G12" s="142" t="str">
        <f>'第2週 '!N17</f>
        <v>時蔬青菜</v>
      </c>
      <c r="H12" s="157">
        <f>'第2週 '!N22</f>
        <v>0</v>
      </c>
      <c r="I12" s="142" t="str">
        <f>'第2週 '!N27</f>
        <v>酸辣湯</v>
      </c>
      <c r="J12" s="142">
        <f>'第2週 '!O33</f>
        <v>0</v>
      </c>
    </row>
    <row r="13" spans="1:10">
      <c r="A13" s="396"/>
      <c r="B13" s="144">
        <v>44631</v>
      </c>
      <c r="C13" s="143" t="s">
        <v>152</v>
      </c>
      <c r="D13" s="142" t="str">
        <f>'第2週 '!R5</f>
        <v>白米飯</v>
      </c>
      <c r="E13" s="142" t="str">
        <f>'第2週 '!R7</f>
        <v>筍乾扣肉</v>
      </c>
      <c r="F13" s="142">
        <f>'第2週 '!R12:R16</f>
        <v>0</v>
      </c>
      <c r="G13" s="142" t="str">
        <f>'第2週 '!R17</f>
        <v>時蔬青菜</v>
      </c>
      <c r="H13" s="142">
        <f>'第2週 '!R22</f>
        <v>0</v>
      </c>
      <c r="I13" s="142" t="str">
        <f>'第2週 '!R27</f>
        <v>紫菜蛋花湯</v>
      </c>
      <c r="J13" s="142">
        <f>'第2週 '!O33</f>
        <v>0</v>
      </c>
    </row>
    <row r="14" spans="1:10">
      <c r="A14" s="394" t="s">
        <v>155</v>
      </c>
      <c r="B14" s="144">
        <v>44634</v>
      </c>
      <c r="C14" s="143" t="s">
        <v>139</v>
      </c>
      <c r="D14" s="142" t="str">
        <f>'第3週 '!B5</f>
        <v>白米飯</v>
      </c>
      <c r="E14" s="142" t="str">
        <f>'第3週 '!B7</f>
        <v>麻油豬肉片</v>
      </c>
      <c r="F14" s="142">
        <f>'第3週 '!B12:B16</f>
        <v>0</v>
      </c>
      <c r="G14" s="142" t="str">
        <f>'第3週 '!B17</f>
        <v>時蔬青菜</v>
      </c>
      <c r="H14" s="142">
        <f>'第3週 '!B22</f>
        <v>0</v>
      </c>
      <c r="I14" s="142" t="str">
        <f>'第3週 '!B27</f>
        <v>味噌豆腐湯</v>
      </c>
      <c r="J14" s="142">
        <f>'第3週 '!C32</f>
        <v>0</v>
      </c>
    </row>
    <row r="15" spans="1:10">
      <c r="A15" s="395"/>
      <c r="B15" s="144">
        <v>44635</v>
      </c>
      <c r="C15" s="143" t="s">
        <v>150</v>
      </c>
      <c r="D15" s="142" t="str">
        <f>'第3週 '!F5</f>
        <v>糙米飯</v>
      </c>
      <c r="E15" s="142" t="str">
        <f>'第3週 '!F7</f>
        <v>枸杞燉雞</v>
      </c>
      <c r="F15" s="142" t="str">
        <f>'第3週 '!F12</f>
        <v>金針菇炒蛋</v>
      </c>
      <c r="G15" s="142" t="str">
        <f>'第3週 '!F17</f>
        <v>時蔬青菜</v>
      </c>
      <c r="H15" s="142">
        <f>'第3週 '!F22</f>
        <v>0</v>
      </c>
      <c r="I15" s="142" t="str">
        <f>'第3週 '!F27</f>
        <v>南瓜濃湯</v>
      </c>
      <c r="J15" s="142">
        <f>'第3週 '!G32</f>
        <v>0</v>
      </c>
    </row>
    <row r="16" spans="1:10">
      <c r="A16" s="395"/>
      <c r="B16" s="144">
        <v>44636</v>
      </c>
      <c r="C16" s="143" t="s">
        <v>140</v>
      </c>
      <c r="D16" s="142" t="str">
        <f>'第3週 '!J5</f>
        <v>米食</v>
      </c>
      <c r="E16" s="142" t="str">
        <f>'第3週 '!J7</f>
        <v>廣東瘦肉粥</v>
      </c>
      <c r="F16" s="156" t="str">
        <f>'第3週 '!J12</f>
        <v>小饅頭</v>
      </c>
      <c r="G16" s="142" t="str">
        <f>'第3週 '!J17</f>
        <v>時蔬青菜</v>
      </c>
      <c r="H16" s="157">
        <f>'第3週 '!J21</f>
        <v>0</v>
      </c>
      <c r="I16" s="142">
        <f>'第3週 '!J27</f>
        <v>0</v>
      </c>
      <c r="J16" s="142" t="str">
        <f>'第3週 '!K32</f>
        <v>水果</v>
      </c>
    </row>
    <row r="17" spans="1:10">
      <c r="A17" s="395"/>
      <c r="B17" s="144">
        <v>44637</v>
      </c>
      <c r="C17" s="143" t="s">
        <v>151</v>
      </c>
      <c r="D17" s="158" t="str">
        <f>'第3週 '!N5</f>
        <v>糙米飯</v>
      </c>
      <c r="E17" s="158" t="str">
        <f>'第3週 '!N7</f>
        <v>蒜香豬腳</v>
      </c>
      <c r="F17" s="158" t="str">
        <f>'第3週 '!N12</f>
        <v>炒雙花</v>
      </c>
      <c r="G17" s="158" t="str">
        <f>'第3週 '!N17</f>
        <v>時蔬青菜</v>
      </c>
      <c r="H17" s="160">
        <f>'第3週 '!N2</f>
        <v>0</v>
      </c>
      <c r="I17" s="158" t="str">
        <f>'第3週 '!N27</f>
        <v>筍絲香菇湯</v>
      </c>
      <c r="J17" s="158">
        <f>'第3週 '!O33</f>
        <v>0</v>
      </c>
    </row>
    <row r="18" spans="1:10">
      <c r="A18" s="396"/>
      <c r="B18" s="144">
        <v>44638</v>
      </c>
      <c r="C18" s="143" t="s">
        <v>152</v>
      </c>
      <c r="D18" s="158" t="str">
        <f>'第3週 '!R5</f>
        <v>白米飯</v>
      </c>
      <c r="E18" s="158" t="str">
        <f>'第3週 '!R7</f>
        <v>滷雞排</v>
      </c>
      <c r="F18" s="158" t="str">
        <f>'第3週 '!R12</f>
        <v>麻婆豆腐</v>
      </c>
      <c r="G18" s="158" t="str">
        <f>'第3週 '!R17</f>
        <v>時蔬青菜</v>
      </c>
      <c r="H18" s="160">
        <f>'第3週 '!R22</f>
        <v>0</v>
      </c>
      <c r="I18" s="158" t="str">
        <f>'第3週 '!R27</f>
        <v>綠豆湯</v>
      </c>
      <c r="J18" s="160">
        <f>'第3週 '!S32</f>
        <v>0</v>
      </c>
    </row>
    <row r="19" spans="1:10">
      <c r="A19" s="394" t="s">
        <v>156</v>
      </c>
      <c r="B19" s="144">
        <v>44639</v>
      </c>
      <c r="C19" s="143" t="s">
        <v>182</v>
      </c>
      <c r="D19" s="158" t="e">
        <f>#REF!</f>
        <v>#REF!</v>
      </c>
      <c r="E19" s="158" t="e">
        <f>#REF!</f>
        <v>#REF!</v>
      </c>
      <c r="F19" s="158" t="e">
        <f>#REF!</f>
        <v>#REF!</v>
      </c>
      <c r="G19" s="158" t="e">
        <f>#REF!</f>
        <v>#REF!</v>
      </c>
      <c r="H19" s="160" t="e">
        <f>第4週!#REF!</f>
        <v>#REF!</v>
      </c>
      <c r="I19" s="158" t="e">
        <f>#REF!</f>
        <v>#REF!</v>
      </c>
      <c r="J19" s="160">
        <f>第4週!C34</f>
        <v>0</v>
      </c>
    </row>
    <row r="20" spans="1:10">
      <c r="A20" s="395"/>
      <c r="B20" s="144">
        <v>44642</v>
      </c>
      <c r="C20" s="143" t="s">
        <v>150</v>
      </c>
      <c r="D20" s="158" t="str">
        <f>第4週!F5</f>
        <v>糙米飯</v>
      </c>
      <c r="E20" s="158" t="str">
        <f>第4週!F7</f>
        <v>蒜頭雞</v>
      </c>
      <c r="F20" s="158" t="str">
        <f>第4週!F14</f>
        <v>蔥爆銀芽肉柳</v>
      </c>
      <c r="G20" s="158" t="str">
        <f>第4週!F19</f>
        <v>時蔬青菜</v>
      </c>
      <c r="H20" s="160" t="e">
        <f>第4週!#REF!</f>
        <v>#REF!</v>
      </c>
      <c r="I20" s="158" t="str">
        <f>第4週!F29</f>
        <v>玉米大骨湯</v>
      </c>
      <c r="J20" s="160">
        <f>第4週!G34</f>
        <v>0</v>
      </c>
    </row>
    <row r="21" spans="1:10">
      <c r="A21" s="395"/>
      <c r="B21" s="144">
        <v>44643</v>
      </c>
      <c r="C21" s="143" t="s">
        <v>140</v>
      </c>
      <c r="D21" s="158" t="str">
        <f>第4週!J5</f>
        <v>米食</v>
      </c>
      <c r="E21" s="158" t="str">
        <f>第4週!J7</f>
        <v>鮮蔬雞柳飯</v>
      </c>
      <c r="F21" s="161" t="e">
        <f>第4週!#REF!</f>
        <v>#REF!</v>
      </c>
      <c r="G21" s="158" t="str">
        <f>第4週!K19</f>
        <v>蔬菜</v>
      </c>
      <c r="H21" s="160" t="e">
        <f>第4週!#REF!</f>
        <v>#REF!</v>
      </c>
      <c r="I21" s="158" t="str">
        <f>第4週!J29</f>
        <v>玉米濃湯</v>
      </c>
      <c r="J21" s="158" t="str">
        <f>第4週!K34</f>
        <v>水果</v>
      </c>
    </row>
    <row r="22" spans="1:10">
      <c r="A22" s="395"/>
      <c r="B22" s="144">
        <v>44644</v>
      </c>
      <c r="C22" s="143" t="s">
        <v>151</v>
      </c>
      <c r="D22" s="158" t="str">
        <f>第4週!N5</f>
        <v>糙米飯</v>
      </c>
      <c r="E22" s="158" t="str">
        <f>第4週!N7</f>
        <v>肉骨茶燒雞</v>
      </c>
      <c r="F22" s="158" t="str">
        <f>第4週!N14</f>
        <v>豆皮白菜</v>
      </c>
      <c r="G22" s="158" t="str">
        <f>第4週!N19</f>
        <v>時蔬青菜</v>
      </c>
      <c r="H22" s="160" t="e">
        <f>第4週!#REF!</f>
        <v>#REF!</v>
      </c>
      <c r="I22" s="158" t="str">
        <f>第4週!N29</f>
        <v>四神湯</v>
      </c>
      <c r="J22" s="160">
        <f>第4週!O34</f>
        <v>0</v>
      </c>
    </row>
    <row r="23" spans="1:10">
      <c r="A23" s="396"/>
      <c r="B23" s="144">
        <v>44645</v>
      </c>
      <c r="C23" s="143" t="s">
        <v>152</v>
      </c>
      <c r="D23" s="158" t="str">
        <f>第4週!R5</f>
        <v>白米飯</v>
      </c>
      <c r="E23" s="158" t="str">
        <f>第4週!R7</f>
        <v>紅燒魚丁</v>
      </c>
      <c r="F23" s="158" t="str">
        <f>第4週!R14</f>
        <v>三色豆炒蛋</v>
      </c>
      <c r="G23" s="158" t="str">
        <f>第4週!R19</f>
        <v>時蔬青菜</v>
      </c>
      <c r="H23" s="160" t="e">
        <f>#REF!</f>
        <v>#REF!</v>
      </c>
      <c r="I23" s="158" t="str">
        <f>第4週!R29</f>
        <v>白蘿蔔魚丸湯</v>
      </c>
      <c r="J23" s="160">
        <f>第4週!S34</f>
        <v>0</v>
      </c>
    </row>
    <row r="24" spans="1:10">
      <c r="A24" s="394" t="s">
        <v>157</v>
      </c>
      <c r="B24" s="144">
        <v>44648</v>
      </c>
      <c r="C24" s="143" t="s">
        <v>139</v>
      </c>
      <c r="D24" s="158" t="e">
        <f>#REF!</f>
        <v>#REF!</v>
      </c>
      <c r="E24" s="158" t="e">
        <f>#REF!</f>
        <v>#REF!</v>
      </c>
      <c r="F24" s="158" t="e">
        <f>#REF!</f>
        <v>#REF!</v>
      </c>
      <c r="G24" s="158" t="e">
        <f>#REF!</f>
        <v>#REF!</v>
      </c>
      <c r="H24" s="160" t="e">
        <f>#REF!</f>
        <v>#REF!</v>
      </c>
      <c r="I24" s="158" t="e">
        <f>#REF!</f>
        <v>#REF!</v>
      </c>
      <c r="J24" s="160" t="e">
        <f>#REF!</f>
        <v>#REF!</v>
      </c>
    </row>
    <row r="25" spans="1:10">
      <c r="A25" s="395"/>
      <c r="B25" s="144">
        <v>44649</v>
      </c>
      <c r="C25" s="143" t="s">
        <v>150</v>
      </c>
      <c r="D25" s="158" t="e">
        <f>#REF!</f>
        <v>#REF!</v>
      </c>
      <c r="E25" s="158" t="e">
        <f>#REF!</f>
        <v>#REF!</v>
      </c>
      <c r="F25" s="158" t="e">
        <f>#REF!</f>
        <v>#REF!</v>
      </c>
      <c r="G25" s="158" t="e">
        <f>#REF!</f>
        <v>#REF!</v>
      </c>
      <c r="H25" s="160" t="e">
        <f>#REF!</f>
        <v>#REF!</v>
      </c>
      <c r="I25" s="158" t="e">
        <f>#REF!</f>
        <v>#REF!</v>
      </c>
      <c r="J25" s="160" t="e">
        <f>#REF!</f>
        <v>#REF!</v>
      </c>
    </row>
    <row r="26" spans="1:10">
      <c r="A26" s="395"/>
      <c r="B26" s="144">
        <v>44650</v>
      </c>
      <c r="C26" s="143" t="s">
        <v>140</v>
      </c>
      <c r="D26" s="158" t="e">
        <f>#REF!</f>
        <v>#REF!</v>
      </c>
      <c r="E26" s="158" t="e">
        <f>#REF!</f>
        <v>#REF!</v>
      </c>
      <c r="F26" s="161" t="e">
        <f>#REF!</f>
        <v>#REF!</v>
      </c>
      <c r="G26" s="158" t="e">
        <f>#REF!</f>
        <v>#REF!</v>
      </c>
      <c r="H26" s="160" t="e">
        <f>#REF!</f>
        <v>#REF!</v>
      </c>
      <c r="I26" s="158" t="e">
        <f>#REF!</f>
        <v>#REF!</v>
      </c>
      <c r="J26" s="158" t="e">
        <f>#REF!</f>
        <v>#REF!</v>
      </c>
    </row>
    <row r="27" spans="1:10">
      <c r="A27" s="395"/>
      <c r="B27" s="144">
        <v>44651</v>
      </c>
      <c r="C27" s="143" t="s">
        <v>151</v>
      </c>
      <c r="D27" s="158" t="e">
        <f>#REF!</f>
        <v>#REF!</v>
      </c>
      <c r="E27" s="158" t="e">
        <f>#REF!</f>
        <v>#REF!</v>
      </c>
      <c r="F27" s="158" t="e">
        <f>#REF!</f>
        <v>#REF!</v>
      </c>
      <c r="G27" s="158" t="e">
        <f>#REF!</f>
        <v>#REF!</v>
      </c>
      <c r="H27" s="160" t="e">
        <f>#REF!</f>
        <v>#REF!</v>
      </c>
      <c r="I27" s="158" t="e">
        <f>#REF!</f>
        <v>#REF!</v>
      </c>
      <c r="J27" s="160" t="e">
        <f>#REF!</f>
        <v>#REF!</v>
      </c>
    </row>
    <row r="28" spans="1:10">
      <c r="A28" s="396"/>
      <c r="B28" s="143"/>
      <c r="C28" s="143" t="s">
        <v>152</v>
      </c>
      <c r="D28" s="158"/>
      <c r="E28" s="158"/>
      <c r="F28" s="158"/>
      <c r="G28" s="158"/>
      <c r="H28" s="160"/>
      <c r="I28" s="158"/>
      <c r="J28" s="160"/>
    </row>
    <row r="29" spans="1:10">
      <c r="D29" s="159"/>
      <c r="E29" s="159"/>
      <c r="F29" s="159"/>
      <c r="G29" s="159"/>
      <c r="H29" s="159"/>
      <c r="I29" s="159"/>
      <c r="J29" s="159"/>
    </row>
    <row r="30" spans="1:10">
      <c r="D30" s="159"/>
      <c r="E30" s="159"/>
      <c r="F30" s="159"/>
      <c r="G30" s="159"/>
      <c r="H30" s="159"/>
      <c r="I30" s="159"/>
      <c r="J30" s="159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第1週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</cp:lastModifiedBy>
  <cp:lastPrinted>2023-02-21T07:33:32Z</cp:lastPrinted>
  <dcterms:created xsi:type="dcterms:W3CDTF">2005-05-16T01:42:21Z</dcterms:created>
  <dcterms:modified xsi:type="dcterms:W3CDTF">2023-02-21T07:34:06Z</dcterms:modified>
</cp:coreProperties>
</file>