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7610" activeTab="4"/>
  </bookViews>
  <sheets>
    <sheet name="第1週" sheetId="1" r:id="rId1"/>
    <sheet name="第2週 " sheetId="8" r:id="rId2"/>
    <sheet name="第3週 " sheetId="9" r:id="rId3"/>
    <sheet name="第4週" sheetId="10" r:id="rId4"/>
    <sheet name="第5週" sheetId="11" r:id="rId5"/>
    <sheet name="工作表1" sheetId="7" r:id="rId6"/>
    <sheet name="工作表2" sheetId="12" state="hidden" r:id="rId7"/>
    <sheet name="Sheet1" sheetId="4" state="hidden" r:id="rId8"/>
    <sheet name="Sheet2" sheetId="5" state="hidden" r:id="rId9"/>
    <sheet name="Sheet3" sheetId="6" state="hidden" r:id="rId10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/>
  <c r="H14" i="11"/>
  <c r="H13"/>
  <c r="H12"/>
  <c r="T17" i="10"/>
  <c r="T16"/>
  <c r="T15"/>
  <c r="T14"/>
  <c r="H10" i="1"/>
  <c r="H11" i="8"/>
  <c r="L14" i="9"/>
  <c r="K14"/>
  <c r="H10" i="8"/>
  <c r="H8"/>
  <c r="H9"/>
  <c r="L7" i="9"/>
  <c r="L8"/>
  <c r="L9"/>
  <c r="L10"/>
  <c r="L11"/>
  <c r="L12"/>
  <c r="L13"/>
  <c r="H31" i="1"/>
  <c r="H30"/>
  <c r="H29"/>
  <c r="H28"/>
  <c r="L30" i="11"/>
  <c r="L29"/>
  <c r="L28"/>
  <c r="L27"/>
  <c r="L17"/>
  <c r="L12"/>
  <c r="L11"/>
  <c r="L10"/>
  <c r="L9"/>
  <c r="L8"/>
  <c r="L7"/>
  <c r="L5"/>
  <c r="H30"/>
  <c r="H29"/>
  <c r="H28"/>
  <c r="H27"/>
  <c r="H17"/>
  <c r="H9"/>
  <c r="H8"/>
  <c r="H7"/>
  <c r="H6"/>
  <c r="H5"/>
  <c r="D31"/>
  <c r="D30"/>
  <c r="D29"/>
  <c r="D28"/>
  <c r="D27"/>
  <c r="D17"/>
  <c r="D16"/>
  <c r="D15"/>
  <c r="D14"/>
  <c r="D13"/>
  <c r="D12"/>
  <c r="D11"/>
  <c r="D10"/>
  <c r="D9"/>
  <c r="D8"/>
  <c r="D7"/>
  <c r="D5"/>
  <c r="T31" i="10"/>
  <c r="T30"/>
  <c r="T29"/>
  <c r="T19"/>
  <c r="T12"/>
  <c r="T11"/>
  <c r="T10"/>
  <c r="T9"/>
  <c r="T8"/>
  <c r="T7"/>
  <c r="T5"/>
  <c r="P32"/>
  <c r="P31"/>
  <c r="P30"/>
  <c r="P29"/>
  <c r="P19"/>
  <c r="P18"/>
  <c r="P17"/>
  <c r="P16"/>
  <c r="P15"/>
  <c r="P14"/>
  <c r="P10"/>
  <c r="P9"/>
  <c r="P8"/>
  <c r="P7"/>
  <c r="P6"/>
  <c r="P5"/>
  <c r="L30"/>
  <c r="L29"/>
  <c r="L19"/>
  <c r="L14"/>
  <c r="L10"/>
  <c r="L9"/>
  <c r="L8"/>
  <c r="L7"/>
  <c r="L5"/>
  <c r="H32"/>
  <c r="H31"/>
  <c r="H30"/>
  <c r="H29"/>
  <c r="H19"/>
  <c r="H18"/>
  <c r="H17"/>
  <c r="H16"/>
  <c r="H15"/>
  <c r="H14"/>
  <c r="H10"/>
  <c r="H9"/>
  <c r="H8"/>
  <c r="H7"/>
  <c r="H6"/>
  <c r="H5"/>
  <c r="D32"/>
  <c r="D31"/>
  <c r="D30"/>
  <c r="D29"/>
  <c r="D19"/>
  <c r="D18"/>
  <c r="D17"/>
  <c r="D16"/>
  <c r="D15"/>
  <c r="D14"/>
  <c r="D12"/>
  <c r="D11"/>
  <c r="D10"/>
  <c r="D9"/>
  <c r="D8"/>
  <c r="D7"/>
  <c r="D5"/>
  <c r="T28" i="9"/>
  <c r="T27"/>
  <c r="T17"/>
  <c r="T15"/>
  <c r="T14"/>
  <c r="T13"/>
  <c r="T12"/>
  <c r="T8"/>
  <c r="T7"/>
  <c r="T5"/>
  <c r="P30"/>
  <c r="P29"/>
  <c r="P28"/>
  <c r="P27"/>
  <c r="P17"/>
  <c r="P16"/>
  <c r="P15"/>
  <c r="P14"/>
  <c r="P13"/>
  <c r="P12"/>
  <c r="P11"/>
  <c r="P10"/>
  <c r="P9"/>
  <c r="P8"/>
  <c r="P7"/>
  <c r="P6"/>
  <c r="P5"/>
  <c r="L18"/>
  <c r="L17"/>
  <c r="L5"/>
  <c r="H29"/>
  <c r="H28"/>
  <c r="H27"/>
  <c r="H17"/>
  <c r="H16"/>
  <c r="H15"/>
  <c r="H14"/>
  <c r="H13"/>
  <c r="H12"/>
  <c r="H10"/>
  <c r="H9"/>
  <c r="H8"/>
  <c r="H7"/>
  <c r="H6"/>
  <c r="H5"/>
  <c r="D29"/>
  <c r="D28"/>
  <c r="D27"/>
  <c r="D17"/>
  <c r="D16"/>
  <c r="D15"/>
  <c r="D14"/>
  <c r="D13"/>
  <c r="D12"/>
  <c r="D11"/>
  <c r="D10"/>
  <c r="D9"/>
  <c r="D8"/>
  <c r="D7"/>
  <c r="D6"/>
  <c r="D5"/>
  <c r="T29" i="8"/>
  <c r="T28"/>
  <c r="T27"/>
  <c r="T17"/>
  <c r="T15"/>
  <c r="T14"/>
  <c r="T13"/>
  <c r="T12"/>
  <c r="T9"/>
  <c r="T8"/>
  <c r="T7"/>
  <c r="T5"/>
  <c r="P31"/>
  <c r="P30"/>
  <c r="P29"/>
  <c r="P28"/>
  <c r="P27"/>
  <c r="P17"/>
  <c r="P13"/>
  <c r="P12"/>
  <c r="P10"/>
  <c r="P9"/>
  <c r="P8"/>
  <c r="P7"/>
  <c r="P6"/>
  <c r="P5"/>
  <c r="L30"/>
  <c r="L29"/>
  <c r="L28"/>
  <c r="L27"/>
  <c r="L17"/>
  <c r="L12"/>
  <c r="L11"/>
  <c r="L10"/>
  <c r="L9"/>
  <c r="L8"/>
  <c r="L7"/>
  <c r="L5"/>
  <c r="H32"/>
  <c r="H31"/>
  <c r="H30"/>
  <c r="H29"/>
  <c r="H28"/>
  <c r="H27"/>
  <c r="H17"/>
  <c r="H14"/>
  <c r="H13"/>
  <c r="H12"/>
  <c r="H7"/>
  <c r="H6"/>
  <c r="H5"/>
  <c r="D30"/>
  <c r="D29"/>
  <c r="D28"/>
  <c r="D27"/>
  <c r="D17"/>
  <c r="D14"/>
  <c r="D13"/>
  <c r="D12"/>
  <c r="D10"/>
  <c r="D9"/>
  <c r="D8"/>
  <c r="D7"/>
  <c r="D5"/>
  <c r="T29" i="1"/>
  <c r="T28"/>
  <c r="T18"/>
  <c r="T16"/>
  <c r="T15"/>
  <c r="T14"/>
  <c r="T13"/>
  <c r="T11"/>
  <c r="T10"/>
  <c r="T9"/>
  <c r="T8"/>
  <c r="T7"/>
  <c r="T5"/>
  <c r="P30"/>
  <c r="P29"/>
  <c r="P28"/>
  <c r="P18"/>
  <c r="P15"/>
  <c r="P14"/>
  <c r="P13"/>
  <c r="P9"/>
  <c r="P8"/>
  <c r="P7"/>
  <c r="P6"/>
  <c r="P5"/>
  <c r="L23"/>
  <c r="L18"/>
  <c r="L15"/>
  <c r="L14"/>
  <c r="L13"/>
  <c r="L12"/>
  <c r="L11"/>
  <c r="L10"/>
  <c r="L9"/>
  <c r="L8"/>
  <c r="L7"/>
  <c r="L5"/>
  <c r="H18"/>
  <c r="H16"/>
  <c r="H15"/>
  <c r="H14"/>
  <c r="H13"/>
  <c r="H9"/>
  <c r="H8"/>
  <c r="H7"/>
  <c r="H6"/>
  <c r="H5"/>
  <c r="D7"/>
  <c r="D8"/>
  <c r="D9"/>
  <c r="D10"/>
  <c r="D13"/>
  <c r="D14"/>
  <c r="D15"/>
  <c r="D16"/>
  <c r="D17"/>
  <c r="D18"/>
  <c r="D28"/>
  <c r="D29"/>
  <c r="D30"/>
  <c r="D5"/>
  <c r="L1" i="11"/>
  <c r="L1" i="10"/>
  <c r="L1" i="9"/>
  <c r="L1" i="8"/>
  <c r="L1" i="1"/>
  <c r="F3"/>
  <c r="B3"/>
  <c r="I36"/>
  <c r="I37"/>
  <c r="I42"/>
  <c r="I38"/>
  <c r="I41"/>
  <c r="X15" i="10"/>
  <c r="X16"/>
  <c r="X17"/>
  <c r="X14"/>
  <c r="X3"/>
  <c r="V3"/>
  <c r="X19"/>
  <c r="Y42"/>
  <c r="Y39"/>
  <c r="Y38"/>
  <c r="Y37"/>
  <c r="X32"/>
  <c r="X31"/>
  <c r="X30"/>
  <c r="X29"/>
  <c r="X9"/>
  <c r="X8"/>
  <c r="X7"/>
  <c r="X6"/>
  <c r="X5"/>
  <c r="Y43"/>
  <c r="L34" i="8"/>
  <c r="K12" i="11"/>
  <c r="K14" i="10"/>
  <c r="U36" i="8"/>
  <c r="U37"/>
  <c r="U38"/>
  <c r="U41"/>
  <c r="U42"/>
  <c r="J3" i="11"/>
  <c r="K23" i="1"/>
  <c r="M35" i="11"/>
  <c r="M36"/>
  <c r="M37"/>
  <c r="M38"/>
  <c r="M40"/>
  <c r="M41"/>
  <c r="P33" i="10"/>
  <c r="D3" i="12"/>
  <c r="E3"/>
  <c r="F3"/>
  <c r="G3"/>
  <c r="H3"/>
  <c r="I3"/>
  <c r="J3"/>
  <c r="D4"/>
  <c r="E4"/>
  <c r="F4"/>
  <c r="G4"/>
  <c r="H4"/>
  <c r="I4"/>
  <c r="J4"/>
  <c r="D5"/>
  <c r="E5"/>
  <c r="F5"/>
  <c r="G5"/>
  <c r="H5"/>
  <c r="I5"/>
  <c r="J5"/>
  <c r="D6"/>
  <c r="E6"/>
  <c r="F6"/>
  <c r="G6"/>
  <c r="H6"/>
  <c r="I6"/>
  <c r="J6"/>
  <c r="D7"/>
  <c r="E7"/>
  <c r="F7"/>
  <c r="G7"/>
  <c r="H7"/>
  <c r="I7"/>
  <c r="J7"/>
  <c r="D8"/>
  <c r="E8"/>
  <c r="F8"/>
  <c r="G8"/>
  <c r="H8"/>
  <c r="I8"/>
  <c r="J8"/>
  <c r="D9"/>
  <c r="E9"/>
  <c r="F9"/>
  <c r="G9"/>
  <c r="H9"/>
  <c r="I9"/>
  <c r="J9"/>
  <c r="D10"/>
  <c r="E10"/>
  <c r="F10"/>
  <c r="G10"/>
  <c r="H10"/>
  <c r="I10"/>
  <c r="J10"/>
  <c r="D11"/>
  <c r="E11"/>
  <c r="F11"/>
  <c r="G11"/>
  <c r="H11"/>
  <c r="I11"/>
  <c r="J11"/>
  <c r="D12"/>
  <c r="E12"/>
  <c r="F12"/>
  <c r="G12"/>
  <c r="H12"/>
  <c r="I12"/>
  <c r="J12"/>
  <c r="D13"/>
  <c r="E13"/>
  <c r="F13"/>
  <c r="G13"/>
  <c r="H13"/>
  <c r="I13"/>
  <c r="J13"/>
  <c r="D14"/>
  <c r="E14"/>
  <c r="F14"/>
  <c r="G14"/>
  <c r="H14"/>
  <c r="I14"/>
  <c r="J14"/>
  <c r="D15"/>
  <c r="E15"/>
  <c r="F15"/>
  <c r="G15"/>
  <c r="H15"/>
  <c r="I15"/>
  <c r="J15"/>
  <c r="D16"/>
  <c r="E16"/>
  <c r="F16"/>
  <c r="G16"/>
  <c r="H16"/>
  <c r="I16"/>
  <c r="J16"/>
  <c r="D17"/>
  <c r="E17"/>
  <c r="F17"/>
  <c r="G17"/>
  <c r="H17"/>
  <c r="I17"/>
  <c r="J17"/>
  <c r="D18"/>
  <c r="E18"/>
  <c r="F18"/>
  <c r="G18"/>
  <c r="H18"/>
  <c r="I18"/>
  <c r="J18"/>
  <c r="D19"/>
  <c r="E19"/>
  <c r="F19"/>
  <c r="G19"/>
  <c r="H19"/>
  <c r="I19"/>
  <c r="J19"/>
  <c r="D20"/>
  <c r="E20"/>
  <c r="F20"/>
  <c r="G20"/>
  <c r="H20"/>
  <c r="I20"/>
  <c r="J20"/>
  <c r="D21"/>
  <c r="E21"/>
  <c r="F21"/>
  <c r="G21"/>
  <c r="H21"/>
  <c r="I21"/>
  <c r="J21"/>
  <c r="D22"/>
  <c r="E22"/>
  <c r="F22"/>
  <c r="G22"/>
  <c r="H22"/>
  <c r="I22"/>
  <c r="J22"/>
  <c r="D23"/>
  <c r="E23"/>
  <c r="F23"/>
  <c r="G23"/>
  <c r="H23"/>
  <c r="I23"/>
  <c r="J23"/>
  <c r="D24"/>
  <c r="E24"/>
  <c r="F24"/>
  <c r="G24"/>
  <c r="H24"/>
  <c r="I24"/>
  <c r="J24"/>
  <c r="D25"/>
  <c r="E25"/>
  <c r="F25"/>
  <c r="G25"/>
  <c r="H25"/>
  <c r="I25"/>
  <c r="J25"/>
  <c r="D26"/>
  <c r="E26"/>
  <c r="F26"/>
  <c r="G26"/>
  <c r="H26"/>
  <c r="I26"/>
  <c r="J26"/>
  <c r="D27"/>
  <c r="E27"/>
  <c r="F27"/>
  <c r="G27"/>
  <c r="H27"/>
  <c r="I27"/>
  <c r="J27"/>
  <c r="M38" i="9"/>
  <c r="M35"/>
  <c r="M36"/>
  <c r="M37"/>
  <c r="M40"/>
  <c r="M41"/>
  <c r="E42" i="10"/>
  <c r="E39"/>
  <c r="E38"/>
  <c r="E37"/>
  <c r="E43"/>
  <c r="Q39" i="9"/>
  <c r="M40" i="10"/>
  <c r="M39" i="8"/>
  <c r="M36"/>
  <c r="M37"/>
  <c r="M38"/>
  <c r="M41"/>
  <c r="M42"/>
  <c r="I40" i="11"/>
  <c r="I37"/>
  <c r="I36"/>
  <c r="I35"/>
  <c r="E40"/>
  <c r="E37"/>
  <c r="E36"/>
  <c r="E35"/>
  <c r="E41"/>
  <c r="U42" i="10"/>
  <c r="U39"/>
  <c r="U38"/>
  <c r="U37"/>
  <c r="Q42"/>
  <c r="Q39"/>
  <c r="Q37"/>
  <c r="Q38"/>
  <c r="Q43"/>
  <c r="M37"/>
  <c r="M38"/>
  <c r="M39"/>
  <c r="M42"/>
  <c r="I42"/>
  <c r="I39"/>
  <c r="I38"/>
  <c r="I37"/>
  <c r="U40" i="9"/>
  <c r="U37"/>
  <c r="U36"/>
  <c r="U35"/>
  <c r="U41"/>
  <c r="Q40"/>
  <c r="Q37"/>
  <c r="Q36"/>
  <c r="Q35"/>
  <c r="Q41"/>
  <c r="I40"/>
  <c r="I37"/>
  <c r="I36"/>
  <c r="I35"/>
  <c r="I41"/>
  <c r="E40"/>
  <c r="E37"/>
  <c r="E36"/>
  <c r="E35"/>
  <c r="E41"/>
  <c r="Q41" i="8"/>
  <c r="Q38"/>
  <c r="Q37"/>
  <c r="Q36"/>
  <c r="Q42"/>
  <c r="I41"/>
  <c r="I38"/>
  <c r="I36"/>
  <c r="I37"/>
  <c r="I42"/>
  <c r="E41"/>
  <c r="E38"/>
  <c r="E37"/>
  <c r="E36"/>
  <c r="E42"/>
  <c r="M39" i="1"/>
  <c r="U41"/>
  <c r="U38"/>
  <c r="U37"/>
  <c r="U36"/>
  <c r="U42"/>
  <c r="Q41"/>
  <c r="Q38"/>
  <c r="Q37"/>
  <c r="Q36"/>
  <c r="Q42"/>
  <c r="M41"/>
  <c r="M38"/>
  <c r="M37"/>
  <c r="M36"/>
  <c r="M42"/>
  <c r="I41" i="11"/>
  <c r="F3"/>
  <c r="B3"/>
  <c r="R3" i="10"/>
  <c r="N3"/>
  <c r="J3"/>
  <c r="F3"/>
  <c r="B3"/>
  <c r="R3" i="9"/>
  <c r="N3"/>
  <c r="J3"/>
  <c r="F3"/>
  <c r="B3"/>
  <c r="R3" i="8"/>
  <c r="N3"/>
  <c r="J3"/>
  <c r="F3"/>
  <c r="B3"/>
  <c r="R3" i="1"/>
  <c r="N3"/>
  <c r="J3"/>
  <c r="S2" i="11"/>
  <c r="S2" i="10"/>
  <c r="S2" i="9"/>
  <c r="S2" i="8"/>
  <c r="S2" i="1"/>
  <c r="P2" i="11"/>
  <c r="L2"/>
  <c r="A2"/>
  <c r="A1"/>
  <c r="P2" i="10"/>
  <c r="L2"/>
  <c r="A2"/>
  <c r="A1"/>
  <c r="P2" i="9"/>
  <c r="L2"/>
  <c r="A2"/>
  <c r="A1"/>
  <c r="P2" i="8"/>
  <c r="L2"/>
  <c r="A2"/>
  <c r="A1"/>
  <c r="P2" i="1"/>
  <c r="L2"/>
  <c r="A2"/>
  <c r="A1"/>
  <c r="U43" i="10"/>
  <c r="M43"/>
  <c r="I43"/>
  <c r="E36" i="1"/>
  <c r="E37"/>
  <c r="E38"/>
  <c r="E41"/>
  <c r="E42"/>
</calcChain>
</file>

<file path=xl/sharedStrings.xml><?xml version="1.0" encoding="utf-8"?>
<sst xmlns="http://schemas.openxmlformats.org/spreadsheetml/2006/main" count="1321" uniqueCount="393">
  <si>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</si>
  <si>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</si>
  <si>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</si>
  <si>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</si>
  <si>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</si>
  <si>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</si>
  <si>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</si>
  <si>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</si>
  <si>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</si>
  <si>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</si>
  <si>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</si>
  <si>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</si>
  <si>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</si>
  <si>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</si>
  <si>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</si>
  <si>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</si>
  <si>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</si>
  <si>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(範例:地瓜葉、青江菜、菠菜、綠花椰菜、油菜)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</si>
  <si>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</si>
  <si>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</si>
  <si>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</si>
  <si>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</si>
  <si>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</si>
  <si>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</si>
  <si>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</si>
  <si>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</si>
  <si>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</si>
  <si>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</si>
  <si>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</si>
  <si>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</si>
  <si>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</si>
  <si>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</si>
  <si>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</si>
  <si>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</si>
  <si>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</si>
  <si>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每人(g)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</si>
  <si>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</si>
  <si>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</si>
  <si>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</si>
  <si>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</si>
  <si>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</si>
  <si>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</si>
  <si>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</si>
  <si>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豆魚蛋肉類(份)</t>
    <phoneticPr fontId="1" type="noConversion"/>
  </si>
  <si>
    <t>5</t>
    <phoneticPr fontId="1" type="noConversion"/>
  </si>
  <si>
    <t>修訂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</si>
  <si>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</si>
  <si>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</si>
  <si>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</si>
  <si>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</si>
  <si>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</si>
  <si>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高麗菜</t>
    <phoneticPr fontId="1" type="noConversion"/>
  </si>
  <si>
    <t>10</t>
    <phoneticPr fontId="1" type="noConversion"/>
  </si>
  <si>
    <t>15</t>
    <phoneticPr fontId="1" type="noConversion"/>
  </si>
  <si>
    <t>紫菜蛋花湯</t>
    <phoneticPr fontId="1" type="noConversion"/>
  </si>
  <si>
    <t>1.2</t>
    <phoneticPr fontId="1" type="noConversion"/>
  </si>
  <si>
    <t>0.6</t>
    <phoneticPr fontId="1" type="noConversion"/>
  </si>
  <si>
    <t>排骨</t>
    <phoneticPr fontId="1" type="noConversion"/>
  </si>
  <si>
    <t>魚丸</t>
    <phoneticPr fontId="1" type="noConversion"/>
  </si>
  <si>
    <t>18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</si>
  <si>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</si>
  <si>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</si>
  <si>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</si>
  <si>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</si>
  <si>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3</t>
    <phoneticPr fontId="1" type="noConversion"/>
  </si>
  <si>
    <t>肉絲</t>
  </si>
  <si>
    <t>鮮香菇</t>
  </si>
  <si>
    <t>0.9</t>
    <phoneticPr fontId="1" type="noConversion"/>
  </si>
  <si>
    <t>紅蘿蔔</t>
  </si>
  <si>
    <t>紅蘿蔔</t>
    <phoneticPr fontId="1" type="noConversion"/>
  </si>
  <si>
    <t>40</t>
    <phoneticPr fontId="1" type="noConversion"/>
  </si>
  <si>
    <t>大白菜</t>
  </si>
  <si>
    <t>30</t>
    <phoneticPr fontId="1" type="noConversion"/>
  </si>
  <si>
    <t>蝦米</t>
  </si>
  <si>
    <t>玉米</t>
    <phoneticPr fontId="1" type="noConversion"/>
  </si>
  <si>
    <t>蒜頭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</si>
  <si>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</si>
  <si>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</si>
  <si>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</si>
  <si>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</si>
  <si>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糙米飯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</si>
  <si>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</si>
  <si>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</si>
  <si>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</si>
  <si>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</si>
  <si>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</si>
  <si>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9</t>
    <phoneticPr fontId="1" type="noConversion"/>
  </si>
  <si>
    <t>豬絞肉</t>
    <phoneticPr fontId="1" type="noConversion"/>
  </si>
  <si>
    <t>豆腐</t>
    <phoneticPr fontId="1" type="noConversion"/>
  </si>
  <si>
    <t>金針菇</t>
    <phoneticPr fontId="1" type="noConversion"/>
  </si>
  <si>
    <t>味噌</t>
    <phoneticPr fontId="1" type="noConversion"/>
  </si>
  <si>
    <t>柴魚</t>
    <phoneticPr fontId="1" type="noConversion"/>
  </si>
  <si>
    <t>紫菜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</si>
  <si>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</si>
  <si>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</si>
  <si>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</si>
  <si>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</si>
  <si>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蘿蔔玉米湯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</si>
  <si>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</si>
  <si>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</si>
  <si>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</si>
  <si>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薑片</t>
    <phoneticPr fontId="1" type="noConversion"/>
  </si>
  <si>
    <t>鮮魚</t>
    <phoneticPr fontId="1" type="noConversion"/>
  </si>
  <si>
    <t>28</t>
    <phoneticPr fontId="1" type="noConversion"/>
  </si>
  <si>
    <t>什錦飯湯</t>
    <phoneticPr fontId="1" type="noConversion"/>
  </si>
  <si>
    <t>＊數量：請填寫每人攝取重量(克)、數量….等。</t>
    <phoneticPr fontId="1" type="noConversion"/>
  </si>
  <si>
    <t>三杯雞</t>
    <phoneticPr fontId="1" type="noConversion"/>
  </si>
  <si>
    <t>糙米</t>
    <phoneticPr fontId="1" type="noConversion"/>
  </si>
  <si>
    <t>洋蔥</t>
    <phoneticPr fontId="1" type="noConversion"/>
  </si>
  <si>
    <t>雞蛋</t>
    <phoneticPr fontId="1" type="noConversion"/>
  </si>
  <si>
    <t>九層塔</t>
    <phoneticPr fontId="1" type="noConversion"/>
  </si>
  <si>
    <t>燴大黃瓜</t>
    <phoneticPr fontId="1" type="noConversion"/>
  </si>
  <si>
    <t>大黃瓜</t>
    <phoneticPr fontId="1" type="noConversion"/>
  </si>
  <si>
    <t>木耳</t>
    <phoneticPr fontId="1" type="noConversion"/>
  </si>
  <si>
    <t>50</t>
    <phoneticPr fontId="1" type="noConversion"/>
  </si>
  <si>
    <t>雞蛋</t>
    <phoneticPr fontId="10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</si>
  <si>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</si>
  <si>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</si>
  <si>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</si>
  <si>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彩椒杏鮑菇</t>
    <phoneticPr fontId="1" type="noConversion"/>
  </si>
  <si>
    <t>杏鮑菇</t>
    <phoneticPr fontId="1" type="noConversion"/>
  </si>
  <si>
    <t>彩椒</t>
    <phoneticPr fontId="1" type="noConversion"/>
  </si>
  <si>
    <t>花椰菜</t>
    <phoneticPr fontId="1" type="noConversion"/>
  </si>
  <si>
    <t>1</t>
    <phoneticPr fontId="1" type="noConversion"/>
  </si>
  <si>
    <t>蔬菜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</si>
  <si>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</si>
  <si>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</si>
  <si>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</si>
  <si>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</si>
  <si>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</si>
  <si>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</si>
  <si>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</si>
  <si>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紅蘿蔔</t>
    <phoneticPr fontId="10" type="noConversion"/>
  </si>
  <si>
    <t>蒜末</t>
    <phoneticPr fontId="1" type="noConversion"/>
  </si>
  <si>
    <t>雞腿肉</t>
    <phoneticPr fontId="11" type="noConversion"/>
  </si>
  <si>
    <t>軟骨丁</t>
    <phoneticPr fontId="1" type="noConversion"/>
  </si>
  <si>
    <t>小肉丁</t>
    <phoneticPr fontId="1" type="noConversion"/>
  </si>
  <si>
    <t>一</t>
    <phoneticPr fontId="1" type="noConversion"/>
  </si>
  <si>
    <t>三</t>
    <phoneticPr fontId="1" type="noConversion"/>
  </si>
  <si>
    <t>星期二</t>
  </si>
  <si>
    <t>星期三</t>
  </si>
  <si>
    <t>星期四</t>
  </si>
  <si>
    <t>星期五</t>
  </si>
  <si>
    <t>星期</t>
    <phoneticPr fontId="1" type="noConversion"/>
  </si>
  <si>
    <t>副食一</t>
    <phoneticPr fontId="1" type="noConversion"/>
  </si>
  <si>
    <t>副食二</t>
    <phoneticPr fontId="1" type="noConversion"/>
  </si>
  <si>
    <t>副食三</t>
    <phoneticPr fontId="1" type="noConversion"/>
  </si>
  <si>
    <t>副食四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</si>
  <si>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</si>
  <si>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</si>
  <si>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</si>
  <si>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第一週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</si>
  <si>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</si>
  <si>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</si>
  <si>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</si>
  <si>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</si>
  <si>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馬鈴薯</t>
    <phoneticPr fontId="1" type="noConversion"/>
  </si>
  <si>
    <t>螞蟻上樹</t>
    <phoneticPr fontId="1" type="noConversion"/>
  </si>
  <si>
    <t>冬粉</t>
    <phoneticPr fontId="1" type="noConversion"/>
  </si>
  <si>
    <t>油蔥酥</t>
    <phoneticPr fontId="1" type="noConversion"/>
  </si>
  <si>
    <t>有機蔬菜</t>
    <phoneticPr fontId="1" type="noConversion"/>
  </si>
  <si>
    <t>豬肉</t>
    <phoneticPr fontId="10" type="noConversion"/>
  </si>
  <si>
    <t>紅燒排骨</t>
    <phoneticPr fontId="1" type="noConversion"/>
  </si>
  <si>
    <t>雞腿丁</t>
    <phoneticPr fontId="10" type="noConversion"/>
  </si>
  <si>
    <t>肉骨茶燒雞</t>
    <phoneticPr fontId="1" type="noConversion"/>
  </si>
  <si>
    <t>金針菇</t>
    <phoneticPr fontId="10" type="noConversion"/>
  </si>
  <si>
    <t>杏鮑菇</t>
    <phoneticPr fontId="10" type="noConversion"/>
  </si>
  <si>
    <t>高麗菜</t>
    <phoneticPr fontId="10" type="noConversion"/>
  </si>
  <si>
    <t>炒粄條</t>
    <phoneticPr fontId="1" type="noConversion"/>
  </si>
  <si>
    <t>豆芽菜</t>
    <phoneticPr fontId="1" type="noConversion"/>
  </si>
  <si>
    <t>韮菜</t>
    <phoneticPr fontId="1" type="noConversion"/>
  </si>
  <si>
    <t>24</t>
    <phoneticPr fontId="1" type="noConversion"/>
  </si>
  <si>
    <t>米粄條</t>
    <phoneticPr fontId="1" type="noConversion"/>
  </si>
  <si>
    <t>第1週學生午餐食譜(自設廚房)</t>
    <phoneticPr fontId="1" type="noConversion"/>
  </si>
  <si>
    <t>第2週學生午餐食譜(自設廚房)</t>
  </si>
  <si>
    <t>第3週學生午餐食譜(自設廚房)</t>
  </si>
  <si>
    <t>第4週學生午餐食譜(自設廚房)</t>
  </si>
  <si>
    <t>第5週學生午餐食譜(自設廚房)</t>
  </si>
  <si>
    <t>六</t>
    <phoneticPr fontId="1" type="noConversion"/>
  </si>
  <si>
    <t>玉米大骨湯</t>
    <phoneticPr fontId="1" type="noConversion"/>
  </si>
  <si>
    <t>玉米炒蛋</t>
    <phoneticPr fontId="1" type="noConversion"/>
  </si>
  <si>
    <t>乾香菇</t>
    <phoneticPr fontId="1" type="noConversion"/>
  </si>
  <si>
    <t>CAS米血</t>
    <phoneticPr fontId="1" type="noConversion"/>
  </si>
  <si>
    <t>酸辣湯</t>
    <phoneticPr fontId="1" type="noConversion"/>
  </si>
  <si>
    <t>枸杞燉雞</t>
    <phoneticPr fontId="1" type="noConversion"/>
  </si>
  <si>
    <t>白蘿蔔</t>
    <phoneticPr fontId="10" type="noConversion"/>
  </si>
  <si>
    <t>枸杞</t>
    <phoneticPr fontId="10" type="noConversion"/>
  </si>
  <si>
    <t>南瓜濃湯</t>
    <phoneticPr fontId="1" type="noConversion"/>
  </si>
  <si>
    <t>南瓜</t>
    <phoneticPr fontId="10" type="noConversion"/>
  </si>
  <si>
    <t>馬鈴薯</t>
    <phoneticPr fontId="10" type="noConversion"/>
  </si>
  <si>
    <t>洋蔥</t>
    <phoneticPr fontId="10" type="noConversion"/>
  </si>
  <si>
    <t>枸杞</t>
    <phoneticPr fontId="1" type="noConversion"/>
  </si>
  <si>
    <t>四神湯</t>
    <phoneticPr fontId="1" type="noConversion"/>
  </si>
  <si>
    <t>薏仁</t>
  </si>
  <si>
    <t>排骨</t>
  </si>
  <si>
    <t>白蘿蔔</t>
  </si>
  <si>
    <t>准山</t>
    <phoneticPr fontId="1" type="noConversion"/>
  </si>
  <si>
    <t>芡實</t>
    <phoneticPr fontId="1" type="noConversion"/>
  </si>
  <si>
    <t>白菜魚丸湯</t>
    <phoneticPr fontId="1" type="noConversion"/>
  </si>
  <si>
    <t>虱目魚丸</t>
    <phoneticPr fontId="10" type="noConversion"/>
  </si>
  <si>
    <t>小白菜</t>
    <phoneticPr fontId="10" type="noConversion"/>
  </si>
  <si>
    <t>冬菜</t>
    <phoneticPr fontId="10" type="noConversion"/>
  </si>
  <si>
    <t>蒜香豬腳</t>
    <phoneticPr fontId="1" type="noConversion"/>
  </si>
  <si>
    <t>玉米粒</t>
    <phoneticPr fontId="1" type="noConversion"/>
  </si>
  <si>
    <t>14</t>
    <phoneticPr fontId="1" type="noConversion"/>
  </si>
  <si>
    <t>冬瓜排骨湯</t>
    <phoneticPr fontId="1" type="noConversion"/>
  </si>
  <si>
    <t>冬瓜</t>
    <phoneticPr fontId="1" type="noConversion"/>
  </si>
  <si>
    <t>肉絲高麗菜</t>
    <phoneticPr fontId="1" type="noConversion"/>
  </si>
  <si>
    <t>豬肉絲</t>
    <phoneticPr fontId="10" type="noConversion"/>
  </si>
  <si>
    <t>蜜汁雞丁</t>
    <phoneticPr fontId="1" type="noConversion"/>
  </si>
  <si>
    <t>地瓜</t>
    <phoneticPr fontId="10" type="noConversion"/>
  </si>
  <si>
    <t>白芝麻</t>
    <phoneticPr fontId="10" type="noConversion"/>
  </si>
  <si>
    <t>120</t>
    <phoneticPr fontId="1" type="noConversion"/>
  </si>
  <si>
    <t>滷魷魚丸</t>
    <phoneticPr fontId="1" type="noConversion"/>
  </si>
  <si>
    <t>魷魚丸</t>
    <phoneticPr fontId="1" type="noConversion"/>
  </si>
  <si>
    <t>21</t>
    <phoneticPr fontId="1" type="noConversion"/>
  </si>
  <si>
    <t>紅燒魚丁</t>
    <phoneticPr fontId="1" type="noConversion"/>
  </si>
  <si>
    <t>魚丁</t>
    <phoneticPr fontId="10" type="noConversion"/>
  </si>
  <si>
    <t>60</t>
    <phoneticPr fontId="1" type="noConversion"/>
  </si>
  <si>
    <t>0.3</t>
    <phoneticPr fontId="1" type="noConversion"/>
  </si>
  <si>
    <t>52</t>
    <phoneticPr fontId="1" type="noConversion"/>
  </si>
  <si>
    <t>豬大骨</t>
    <phoneticPr fontId="1" type="noConversion"/>
  </si>
  <si>
    <t>蒜泥白肉</t>
    <phoneticPr fontId="1" type="noConversion"/>
  </si>
  <si>
    <t>蒜仁</t>
    <phoneticPr fontId="10" type="noConversion"/>
  </si>
  <si>
    <t>芫荽</t>
    <phoneticPr fontId="1" type="noConversion"/>
  </si>
  <si>
    <t>0.5</t>
    <phoneticPr fontId="1" type="noConversion"/>
  </si>
  <si>
    <t>香菇蘿蔔湯</t>
    <phoneticPr fontId="1" type="noConversion"/>
  </si>
  <si>
    <t>麻婆豆腐</t>
    <phoneticPr fontId="1" type="noConversion"/>
  </si>
  <si>
    <t>青蔥</t>
    <phoneticPr fontId="1" type="noConversion"/>
  </si>
  <si>
    <t>雞肉</t>
    <phoneticPr fontId="1" type="noConversion"/>
  </si>
  <si>
    <t>鮮蔬雞柳飯</t>
    <phoneticPr fontId="1" type="noConversion"/>
  </si>
  <si>
    <t>鍋燒什錦湯</t>
    <phoneticPr fontId="1" type="noConversion"/>
  </si>
  <si>
    <t>甜椒(黃皮)</t>
    <phoneticPr fontId="1" type="noConversion"/>
  </si>
  <si>
    <t>甜椒(紅皮)</t>
    <phoneticPr fontId="1" type="noConversion"/>
  </si>
  <si>
    <t>絲瓜炒蛋</t>
    <phoneticPr fontId="1" type="noConversion"/>
  </si>
  <si>
    <t>絲瓜</t>
    <phoneticPr fontId="1" type="noConversion"/>
  </si>
  <si>
    <t>豆皮白菜</t>
    <phoneticPr fontId="1" type="noConversion"/>
  </si>
  <si>
    <t>豆皮</t>
    <phoneticPr fontId="1" type="noConversion"/>
  </si>
  <si>
    <t>油飯</t>
    <phoneticPr fontId="1" type="noConversion"/>
  </si>
  <si>
    <t>糯米</t>
    <phoneticPr fontId="1" type="noConversion"/>
  </si>
  <si>
    <t>蝦米</t>
    <phoneticPr fontId="1" type="noConversion"/>
  </si>
  <si>
    <t>乾魷魚</t>
    <phoneticPr fontId="1" type="noConversion"/>
  </si>
  <si>
    <t>黑糖饅頭</t>
    <phoneticPr fontId="1" type="noConversion"/>
  </si>
  <si>
    <t>1.8</t>
    <phoneticPr fontId="1" type="noConversion"/>
  </si>
  <si>
    <t>梅干香菇肉燥</t>
    <phoneticPr fontId="1" type="noConversion"/>
  </si>
  <si>
    <t>梅乾菜</t>
    <phoneticPr fontId="1" type="noConversion"/>
  </si>
  <si>
    <t>56</t>
    <phoneticPr fontId="1" type="noConversion"/>
  </si>
  <si>
    <t>38</t>
    <phoneticPr fontId="1" type="noConversion"/>
  </si>
  <si>
    <t>27</t>
    <phoneticPr fontId="1" type="noConversion"/>
  </si>
  <si>
    <t>麻油雞</t>
    <phoneticPr fontId="1" type="noConversion"/>
  </si>
  <si>
    <t>薑片</t>
  </si>
  <si>
    <t>1.2</t>
  </si>
  <si>
    <t>57</t>
    <phoneticPr fontId="1" type="noConversion"/>
  </si>
  <si>
    <t>肉塊</t>
    <phoneticPr fontId="1" type="noConversion"/>
  </si>
  <si>
    <t>22</t>
    <phoneticPr fontId="1" type="noConversion"/>
  </si>
  <si>
    <t>33</t>
    <phoneticPr fontId="1" type="noConversion"/>
  </si>
  <si>
    <t>炒五柳羹</t>
    <phoneticPr fontId="1" type="noConversion"/>
  </si>
  <si>
    <t>豬柳</t>
    <phoneticPr fontId="10" type="noConversion"/>
  </si>
  <si>
    <t>桶筍絲</t>
    <phoneticPr fontId="10" type="noConversion"/>
  </si>
  <si>
    <t>大白菜</t>
    <phoneticPr fontId="10" type="noConversion"/>
  </si>
  <si>
    <t>木耳</t>
    <phoneticPr fontId="10" type="noConversion"/>
  </si>
  <si>
    <t>烏醋</t>
    <phoneticPr fontId="10" type="noConversion"/>
  </si>
  <si>
    <t>蔥爆銀芽肉柳</t>
    <phoneticPr fontId="1" type="noConversion"/>
  </si>
  <si>
    <t>肉柳</t>
    <phoneticPr fontId="10" type="noConversion"/>
  </si>
  <si>
    <t>豆芽菜</t>
    <phoneticPr fontId="10" type="noConversion"/>
  </si>
  <si>
    <t>韭菜</t>
    <phoneticPr fontId="10" type="noConversion"/>
  </si>
  <si>
    <t>黑胡椒粒</t>
    <phoneticPr fontId="10" type="noConversion"/>
  </si>
  <si>
    <t>泰式冬粉</t>
    <phoneticPr fontId="1" type="noConversion"/>
  </si>
  <si>
    <t>寬冬粉</t>
    <phoneticPr fontId="10" type="noConversion"/>
  </si>
  <si>
    <t>1.5</t>
    <phoneticPr fontId="1" type="noConversion"/>
  </si>
  <si>
    <t>魚丁</t>
    <phoneticPr fontId="1" type="noConversion"/>
  </si>
  <si>
    <t>豆漿</t>
    <phoneticPr fontId="1" type="noConversion"/>
  </si>
  <si>
    <t>35</t>
    <phoneticPr fontId="1" type="noConversion"/>
  </si>
  <si>
    <t>豬絞肉</t>
    <phoneticPr fontId="10" type="noConversion"/>
  </si>
  <si>
    <t>星期六</t>
  </si>
  <si>
    <t>星期日</t>
  </si>
  <si>
    <t>地瓜飯</t>
    <phoneticPr fontId="1" type="noConversion"/>
  </si>
  <si>
    <t>地瓜</t>
    <phoneticPr fontId="1" type="noConversion"/>
  </si>
  <si>
    <t>58</t>
    <phoneticPr fontId="1" type="noConversion"/>
  </si>
  <si>
    <t>68</t>
    <phoneticPr fontId="1" type="noConversion"/>
  </si>
  <si>
    <t>小餐包</t>
    <phoneticPr fontId="1" type="noConversion"/>
  </si>
  <si>
    <t>黑輪</t>
    <phoneticPr fontId="1" type="noConversion"/>
  </si>
  <si>
    <t>什錦豆薯</t>
    <phoneticPr fontId="1" type="noConversion"/>
  </si>
  <si>
    <t>豆薯</t>
  </si>
  <si>
    <t>木耳</t>
  </si>
  <si>
    <t>青豆</t>
  </si>
  <si>
    <t>打拋肉醬</t>
    <phoneticPr fontId="1" type="noConversion"/>
  </si>
  <si>
    <t>絞肉</t>
  </si>
  <si>
    <t>洋蔥</t>
  </si>
  <si>
    <t>九層塔</t>
  </si>
  <si>
    <t>豬柳</t>
  </si>
  <si>
    <t>義式燒雞</t>
    <phoneticPr fontId="1" type="noConversion"/>
  </si>
  <si>
    <t>雞腿丁</t>
  </si>
  <si>
    <t>番茄</t>
  </si>
  <si>
    <t>義式香料</t>
  </si>
  <si>
    <t>紅燒馬鈴薯湯</t>
    <phoneticPr fontId="1" type="noConversion"/>
  </si>
  <si>
    <t>馬鈴薯</t>
  </si>
  <si>
    <t>香菇</t>
  </si>
  <si>
    <t>高麗菜</t>
  </si>
  <si>
    <t>雞骨熬湯</t>
  </si>
  <si>
    <t>什錦菇羹湯</t>
    <phoneticPr fontId="1" type="noConversion"/>
  </si>
  <si>
    <t>金針菇</t>
  </si>
  <si>
    <t>54</t>
    <phoneticPr fontId="1" type="noConversion"/>
  </si>
  <si>
    <t>53</t>
    <phoneticPr fontId="1" type="noConversion"/>
  </si>
  <si>
    <t>番茄角</t>
    <phoneticPr fontId="1" type="noConversion"/>
  </si>
  <si>
    <t>甜椒(紅皮)</t>
    <phoneticPr fontId="10" type="noConversion"/>
  </si>
  <si>
    <t>芋頭包</t>
    <phoneticPr fontId="1" type="noConversion"/>
  </si>
  <si>
    <t>番茄</t>
    <phoneticPr fontId="10" type="noConversion"/>
  </si>
  <si>
    <t>南瓜</t>
    <phoneticPr fontId="1" type="noConversion"/>
  </si>
  <si>
    <t>油豆腐</t>
    <phoneticPr fontId="1" type="noConversion"/>
  </si>
  <si>
    <t>南瓜豆腐</t>
    <phoneticPr fontId="1" type="noConversion"/>
  </si>
  <si>
    <t>140</t>
    <phoneticPr fontId="1" type="noConversion"/>
  </si>
  <si>
    <t>玉米</t>
  </si>
  <si>
    <t>20</t>
  </si>
  <si>
    <t>滷蘿蔔玉米</t>
  </si>
  <si>
    <t xml:space="preserve"> 屏東縣東寧.竹田國民小學112年5月</t>
    <phoneticPr fontId="1" type="noConversion"/>
  </si>
  <si>
    <t>白米飯</t>
    <phoneticPr fontId="1" type="noConversion"/>
  </si>
  <si>
    <t>味噌豆腐湯</t>
    <phoneticPr fontId="1" type="noConversion"/>
  </si>
  <si>
    <t>時蔬青菜</t>
    <phoneticPr fontId="1" type="noConversion"/>
  </si>
  <si>
    <t>開陽白菜</t>
    <phoneticPr fontId="1" type="noConversion"/>
  </si>
  <si>
    <t>金針菇炒黑輪</t>
    <phoneticPr fontId="1" type="noConversion"/>
  </si>
  <si>
    <t>4</t>
    <phoneticPr fontId="1" type="noConversion"/>
  </si>
  <si>
    <t>40</t>
    <phoneticPr fontId="1" type="noConversion"/>
  </si>
  <si>
    <t>4</t>
    <phoneticPr fontId="1" type="noConversion"/>
  </si>
  <si>
    <t>10</t>
    <phoneticPr fontId="1" type="noConversion"/>
  </si>
  <si>
    <t>30</t>
    <phoneticPr fontId="1" type="noConversion"/>
  </si>
  <si>
    <t>1.2</t>
    <phoneticPr fontId="1" type="noConversion"/>
  </si>
  <si>
    <t>蒜仁</t>
    <phoneticPr fontId="1" type="noConversion"/>
  </si>
  <si>
    <t>0.6</t>
    <phoneticPr fontId="1" type="noConversion"/>
  </si>
  <si>
    <t>白菜豬柳</t>
    <phoneticPr fontId="1" type="noConversion"/>
  </si>
  <si>
    <t>金針菇炒筍絲</t>
    <phoneticPr fontId="1" type="noConversion"/>
  </si>
  <si>
    <t>筍絲</t>
    <phoneticPr fontId="1" type="noConversion"/>
  </si>
  <si>
    <t>豬肉絲</t>
    <phoneticPr fontId="1" type="noConversion"/>
  </si>
  <si>
    <t>香菇</t>
    <phoneticPr fontId="1" type="noConversion"/>
  </si>
  <si>
    <t>3</t>
    <phoneticPr fontId="1" type="noConversion"/>
  </si>
  <si>
    <t>3</t>
    <phoneticPr fontId="1" type="noConversion"/>
  </si>
  <si>
    <t>25</t>
    <phoneticPr fontId="1" type="noConversion"/>
  </si>
  <si>
    <t>蒜仁</t>
    <phoneticPr fontId="1" type="noConversion"/>
  </si>
  <si>
    <t>綠豆地瓜湯</t>
    <phoneticPr fontId="1" type="noConversion"/>
  </si>
  <si>
    <t>5</t>
    <phoneticPr fontId="1" type="noConversion"/>
  </si>
  <si>
    <t>2</t>
    <phoneticPr fontId="1" type="noConversion"/>
  </si>
  <si>
    <t>滷雞翅</t>
    <phoneticPr fontId="1" type="noConversion"/>
  </si>
  <si>
    <t>雞翅</t>
    <phoneticPr fontId="1" type="noConversion"/>
  </si>
  <si>
    <t>70</t>
    <phoneticPr fontId="1" type="noConversion"/>
  </si>
  <si>
    <t>馬鈴薯</t>
    <phoneticPr fontId="1" type="noConversion"/>
  </si>
  <si>
    <t>豬骨</t>
    <phoneticPr fontId="1" type="noConversion"/>
  </si>
  <si>
    <t>3</t>
    <phoneticPr fontId="1" type="noConversion"/>
  </si>
  <si>
    <t>味噌</t>
    <phoneticPr fontId="1" type="noConversion"/>
  </si>
  <si>
    <t>6</t>
    <phoneticPr fontId="1" type="noConversion"/>
  </si>
  <si>
    <r>
      <t>供應人數：</t>
    </r>
    <r>
      <rPr>
        <sz val="12"/>
        <color rgb="FFFF0000"/>
        <rFont val="標楷體"/>
        <family val="4"/>
        <charset val="136"/>
      </rPr>
      <t>703</t>
    </r>
    <r>
      <rPr>
        <b/>
        <sz val="12"/>
        <color rgb="FFFF0000"/>
        <rFont val="標楷體"/>
        <family val="4"/>
        <charset val="136"/>
      </rPr>
      <t>人</t>
    </r>
    <phoneticPr fontId="1" type="noConversion"/>
  </si>
  <si>
    <t>703</t>
    <phoneticPr fontId="1" type="noConversion"/>
  </si>
  <si>
    <t>肉絲</t>
    <phoneticPr fontId="1" type="noConversion"/>
  </si>
  <si>
    <t>蔥</t>
    <phoneticPr fontId="10" type="noConversion"/>
  </si>
  <si>
    <t>絞肉</t>
    <phoneticPr fontId="10" type="noConversion"/>
  </si>
  <si>
    <t>黑胡椒醬</t>
    <phoneticPr fontId="10" type="noConversion"/>
  </si>
  <si>
    <t>豆腐</t>
    <phoneticPr fontId="1" type="noConversion"/>
  </si>
  <si>
    <t>味噌豬肉拉麵</t>
    <phoneticPr fontId="1" type="noConversion"/>
  </si>
  <si>
    <t>麵食</t>
    <phoneticPr fontId="1" type="noConversion"/>
  </si>
  <si>
    <t>50</t>
    <phoneticPr fontId="1" type="noConversion"/>
  </si>
  <si>
    <t>120</t>
    <phoneticPr fontId="1" type="noConversion"/>
  </si>
  <si>
    <t>30</t>
    <phoneticPr fontId="1" type="noConversion"/>
  </si>
  <si>
    <t>9</t>
    <phoneticPr fontId="1" type="noConversion"/>
  </si>
  <si>
    <t>20</t>
    <phoneticPr fontId="1" type="noConversion"/>
  </si>
  <si>
    <t>10</t>
    <phoneticPr fontId="1" type="noConversion"/>
  </si>
  <si>
    <t>6</t>
    <phoneticPr fontId="1" type="noConversion"/>
  </si>
  <si>
    <t>12</t>
    <phoneticPr fontId="1" type="noConversion"/>
  </si>
  <si>
    <t>15</t>
    <phoneticPr fontId="1" type="noConversion"/>
  </si>
  <si>
    <t>0.6</t>
    <phoneticPr fontId="1" type="noConversion"/>
  </si>
  <si>
    <t>蔥油雞</t>
    <phoneticPr fontId="1" type="noConversion"/>
  </si>
  <si>
    <t>鳳梨醬</t>
    <phoneticPr fontId="1" type="noConversion"/>
  </si>
  <si>
    <t>小饅頭</t>
    <phoneticPr fontId="1" type="noConversion"/>
  </si>
  <si>
    <t>15</t>
    <phoneticPr fontId="1" type="noConversion"/>
  </si>
  <si>
    <t>6</t>
    <phoneticPr fontId="1" type="noConversion"/>
  </si>
  <si>
    <t>破布子</t>
    <phoneticPr fontId="1" type="noConversion"/>
  </si>
  <si>
    <t>甜椒</t>
    <phoneticPr fontId="1" type="noConversion"/>
  </si>
  <si>
    <t>5</t>
    <phoneticPr fontId="1" type="noConversion"/>
  </si>
  <si>
    <t>紫菜蛋湯</t>
    <phoneticPr fontId="1" type="noConversion"/>
  </si>
  <si>
    <t>紫菜</t>
    <phoneticPr fontId="10" type="noConversion"/>
  </si>
  <si>
    <t>0.3</t>
    <phoneticPr fontId="1" type="noConversion"/>
  </si>
  <si>
    <t>5</t>
    <phoneticPr fontId="1" type="noConversion"/>
  </si>
  <si>
    <t>紅蘿蔔</t>
    <phoneticPr fontId="10" type="noConversion"/>
  </si>
  <si>
    <t>鳳梨破布子蒸魚丁</t>
    <phoneticPr fontId="1" type="noConversion"/>
  </si>
  <si>
    <t>蘑菇鐵板肉片</t>
    <phoneticPr fontId="1" type="noConversion"/>
  </si>
  <si>
    <t>豆芽菜</t>
    <phoneticPr fontId="10" type="noConversion"/>
  </si>
  <si>
    <t>蘑菇醬</t>
    <phoneticPr fontId="10" type="noConversion"/>
  </si>
  <si>
    <t>肉片</t>
    <phoneticPr fontId="10" type="noConversion"/>
  </si>
  <si>
    <t>拉麵</t>
    <phoneticPr fontId="10" type="noConversion"/>
  </si>
  <si>
    <t>鮑魚菇</t>
    <phoneticPr fontId="10" type="noConversion"/>
  </si>
  <si>
    <t>筍乾</t>
    <phoneticPr fontId="10" type="noConversion"/>
  </si>
  <si>
    <t>味噌</t>
    <phoneticPr fontId="10" type="noConversion"/>
  </si>
  <si>
    <t>雞肉</t>
    <phoneticPr fontId="10" type="noConversion"/>
  </si>
  <si>
    <t>肉燥拌銀芽</t>
    <phoneticPr fontId="1" type="noConversion"/>
  </si>
  <si>
    <t>韭菜</t>
    <phoneticPr fontId="10" type="noConversion"/>
  </si>
</sst>
</file>

<file path=xl/styles.xml><?xml version="1.0" encoding="utf-8"?>
<styleSheet xmlns="http://schemas.openxmlformats.org/spreadsheetml/2006/main">
  <numFmts count="9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  <numFmt numFmtId="183" formatCode="m/d;@"/>
    <numFmt numFmtId="184" formatCode="m&quot;月&quot;d&quot;日&quot;;@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1"/>
      <color indexed="8"/>
      <name val="Arial"/>
      <family val="2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/>
  </cellStyleXfs>
  <cellXfs count="39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right" shrinkToFit="1"/>
    </xf>
    <xf numFmtId="0" fontId="4" fillId="0" borderId="5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17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shrinkToFit="1"/>
    </xf>
    <xf numFmtId="0" fontId="2" fillId="0" borderId="10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top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shrinkToFi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5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4" xfId="0" applyFont="1" applyBorder="1"/>
    <xf numFmtId="0" fontId="2" fillId="0" borderId="14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178" fontId="2" fillId="0" borderId="3" xfId="1" applyNumberFormat="1" applyFont="1" applyFill="1" applyBorder="1" applyAlignment="1">
      <alignment horizontal="left" vertical="top" wrapText="1"/>
    </xf>
    <xf numFmtId="49" fontId="2" fillId="0" borderId="10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183" fontId="0" fillId="0" borderId="0" xfId="0" applyNumberFormat="1"/>
    <xf numFmtId="184" fontId="2" fillId="0" borderId="0" xfId="0" applyNumberFormat="1" applyFont="1" applyAlignment="1">
      <alignment vertical="center"/>
    </xf>
    <xf numFmtId="18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top" wrapText="1"/>
    </xf>
    <xf numFmtId="11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left"/>
    </xf>
    <xf numFmtId="0" fontId="2" fillId="0" borderId="5" xfId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shrinkToFit="1"/>
    </xf>
    <xf numFmtId="179" fontId="2" fillId="2" borderId="1" xfId="1" applyNumberFormat="1" applyFont="1" applyFill="1" applyBorder="1" applyAlignment="1">
      <alignment horizontal="center" vertical="center" shrinkToFit="1"/>
    </xf>
    <xf numFmtId="180" fontId="2" fillId="2" borderId="1" xfId="1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Border="1" applyAlignment="1"/>
    <xf numFmtId="14" fontId="2" fillId="0" borderId="0" xfId="0" applyNumberFormat="1" applyFont="1" applyFill="1" applyBorder="1" applyAlignment="1"/>
    <xf numFmtId="0" fontId="2" fillId="0" borderId="0" xfId="0" applyFont="1" applyBorder="1"/>
    <xf numFmtId="14" fontId="2" fillId="0" borderId="15" xfId="0" applyNumberFormat="1" applyFont="1" applyBorder="1" applyAlignment="1"/>
    <xf numFmtId="49" fontId="2" fillId="0" borderId="11" xfId="0" applyNumberFormat="1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80" fontId="2" fillId="2" borderId="11" xfId="1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49" fontId="2" fillId="0" borderId="11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Fill="1" applyBorder="1" applyAlignment="1">
      <alignment horizontal="center" vertical="center" shrinkToFit="1"/>
    </xf>
    <xf numFmtId="11" fontId="2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shrinkToFi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178" fontId="2" fillId="0" borderId="16" xfId="1" applyNumberFormat="1" applyFont="1" applyFill="1" applyBorder="1" applyAlignment="1">
      <alignment horizontal="center" vertical="center" wrapText="1"/>
    </xf>
    <xf numFmtId="49" fontId="2" fillId="0" borderId="17" xfId="1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top" wrapText="1"/>
    </xf>
    <xf numFmtId="49" fontId="2" fillId="0" borderId="9" xfId="1" applyNumberFormat="1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top" wrapText="1"/>
    </xf>
    <xf numFmtId="178" fontId="2" fillId="0" borderId="20" xfId="1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49" fontId="2" fillId="0" borderId="4" xfId="1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14" fontId="2" fillId="0" borderId="0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9" xfId="0" applyFont="1" applyBorder="1" applyAlignment="1">
      <alignment horizontal="center" vertical="top" textRotation="255" shrinkToFit="1"/>
    </xf>
    <xf numFmtId="0" fontId="4" fillId="0" borderId="3" xfId="0" applyFont="1" applyBorder="1" applyAlignment="1">
      <alignment horizontal="center" vertical="top" textRotation="255" shrinkToFit="1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9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6" xfId="1" applyFont="1" applyFill="1" applyBorder="1" applyAlignment="1">
      <alignment horizontal="center" vertical="center" textRotation="255" shrinkToFi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5" xfId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6" xfId="1" applyFont="1" applyFill="1" applyBorder="1" applyAlignment="1">
      <alignment vertical="center" textRotation="255" shrinkToFit="1"/>
    </xf>
    <xf numFmtId="11" fontId="2" fillId="0" borderId="6" xfId="1" applyNumberFormat="1" applyFont="1" applyFill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178" fontId="2" fillId="0" borderId="6" xfId="0" applyNumberFormat="1" applyFont="1" applyFill="1" applyBorder="1" applyAlignment="1">
      <alignment horizontal="center" vertical="center" textRotation="255" shrinkToFit="1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/>
    </xf>
    <xf numFmtId="177" fontId="2" fillId="0" borderId="5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vertical="center" textRotation="255" wrapText="1"/>
    </xf>
    <xf numFmtId="0" fontId="2" fillId="0" borderId="9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5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distributed" vertical="center" textRotation="255"/>
    </xf>
    <xf numFmtId="0" fontId="2" fillId="0" borderId="5" xfId="1" applyFont="1" applyFill="1" applyBorder="1" applyAlignment="1">
      <alignment horizontal="distributed" vertical="center"/>
    </xf>
    <xf numFmtId="0" fontId="2" fillId="0" borderId="11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vertical="center" textRotation="255" shrinkToFit="1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9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/>
    </xf>
    <xf numFmtId="0" fontId="13" fillId="0" borderId="1" xfId="1" applyFont="1" applyFill="1" applyBorder="1" applyAlignment="1">
      <alignment vertical="center" textRotation="255" shrinkToFit="1"/>
    </xf>
    <xf numFmtId="0" fontId="4" fillId="0" borderId="4" xfId="1" applyFont="1" applyFill="1" applyBorder="1" applyAlignment="1">
      <alignment horizontal="center" vertical="center" textRotation="255" wrapText="1" shrinkToFit="1"/>
    </xf>
    <xf numFmtId="0" fontId="4" fillId="0" borderId="9" xfId="1" applyFont="1" applyFill="1" applyBorder="1" applyAlignment="1">
      <alignment horizontal="center" vertical="center" textRotation="255" wrapText="1" shrinkToFit="1"/>
    </xf>
    <xf numFmtId="0" fontId="4" fillId="0" borderId="3" xfId="1" applyFont="1" applyFill="1" applyBorder="1" applyAlignment="1">
      <alignment horizontal="center" vertical="center" textRotation="255" wrapText="1" shrinkToFit="1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9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1" applyFont="1" applyFill="1" applyBorder="1" applyAlignment="1">
      <alignment vertical="center" textRotation="255" shrinkToFi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255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22" xfId="0" applyNumberFormat="1" applyFont="1" applyFill="1" applyBorder="1" applyAlignment="1">
      <alignment vertical="center" shrinkToFit="1"/>
    </xf>
    <xf numFmtId="49" fontId="2" fillId="0" borderId="18" xfId="0" applyNumberFormat="1" applyFont="1" applyFill="1" applyBorder="1" applyAlignment="1">
      <alignment vertical="center" shrinkToFi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horizontal="left" vertical="center" shrinkToFit="1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wordArtVertRtl" wrap="square" rtlCol="0" anchor="t"/>
      <a:lstStyle>
        <a:defPPr algn="ctr">
          <a:defRPr sz="1400">
            <a:latin typeface="標楷體" panose="03000509000000000000" pitchFamily="65" charset="-120"/>
            <a:ea typeface="標楷體" panose="03000509000000000000" pitchFamily="65" charset="-12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opLeftCell="A19" zoomScale="80" zoomScaleNormal="80" zoomScaleSheetLayoutView="85" workbookViewId="0">
      <selection activeCell="U7" sqref="U7"/>
    </sheetView>
  </sheetViews>
  <sheetFormatPr defaultColWidth="9" defaultRowHeight="17"/>
  <cols>
    <col min="1" max="2" width="7.6328125" style="5" customWidth="1"/>
    <col min="3" max="3" width="12.6328125" style="5" customWidth="1"/>
    <col min="4" max="6" width="7.6328125" style="5" customWidth="1"/>
    <col min="7" max="7" width="12.6328125" style="5" customWidth="1"/>
    <col min="8" max="8" width="7.6328125" style="5" customWidth="1"/>
    <col min="9" max="10" width="7.6328125" style="1" customWidth="1"/>
    <col min="11" max="11" width="12.6328125" style="1" customWidth="1"/>
    <col min="12" max="14" width="7.6328125" style="1" customWidth="1"/>
    <col min="15" max="15" width="12.6328125" style="1" customWidth="1"/>
    <col min="16" max="18" width="7.6328125" style="1" customWidth="1"/>
    <col min="19" max="19" width="12.6328125" style="1" customWidth="1"/>
    <col min="20" max="21" width="7.6328125" style="1" customWidth="1"/>
    <col min="22" max="16384" width="9" style="1"/>
  </cols>
  <sheetData>
    <row r="1" spans="1:21" s="15" customFormat="1" ht="28.5" customHeight="1">
      <c r="A1" s="282" t="str">
        <f>工作表1!A1</f>
        <v xml:space="preserve"> 屏東縣東寧.竹田國民小學112年5月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6" t="str">
        <f>工作表1!F1</f>
        <v>第1週學生午餐食譜(自設廚房)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>
      <c r="A2" s="12" t="str">
        <f>工作表1!A3</f>
        <v>供應人數：703人</v>
      </c>
      <c r="B2" s="13"/>
      <c r="C2" s="13"/>
      <c r="D2" s="13"/>
      <c r="E2" s="13"/>
      <c r="F2" s="13"/>
      <c r="G2" s="14" t="s">
        <v>38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S2" s="240">
        <f>工作表1!A6</f>
        <v>45034</v>
      </c>
      <c r="T2" s="240"/>
      <c r="U2" s="168" t="s">
        <v>39</v>
      </c>
    </row>
    <row r="3" spans="1:21" ht="19.149999999999999" customHeight="1">
      <c r="A3" s="43" t="s">
        <v>2</v>
      </c>
      <c r="B3" s="243">
        <f>工作表1!B9</f>
        <v>45047</v>
      </c>
      <c r="C3" s="245"/>
      <c r="D3" s="241" t="s">
        <v>25</v>
      </c>
      <c r="E3" s="242"/>
      <c r="F3" s="243">
        <f>工作表1!B10</f>
        <v>45048</v>
      </c>
      <c r="G3" s="245"/>
      <c r="H3" s="241" t="s">
        <v>26</v>
      </c>
      <c r="I3" s="242"/>
      <c r="J3" s="243">
        <f>工作表1!B11</f>
        <v>45049</v>
      </c>
      <c r="K3" s="245"/>
      <c r="L3" s="241" t="s">
        <v>27</v>
      </c>
      <c r="M3" s="242"/>
      <c r="N3" s="243">
        <f>工作表1!B12</f>
        <v>45050</v>
      </c>
      <c r="O3" s="244"/>
      <c r="P3" s="242" t="s">
        <v>28</v>
      </c>
      <c r="Q3" s="242"/>
      <c r="R3" s="243">
        <f>工作表1!B13</f>
        <v>45051</v>
      </c>
      <c r="S3" s="245"/>
      <c r="T3" s="241" t="s">
        <v>29</v>
      </c>
      <c r="U3" s="242"/>
    </row>
    <row r="4" spans="1:21" s="9" customFormat="1" ht="19.149999999999999" customHeight="1">
      <c r="A4" s="205" t="s">
        <v>3</v>
      </c>
      <c r="B4" s="202" t="s">
        <v>41</v>
      </c>
      <c r="C4" s="205" t="s">
        <v>23</v>
      </c>
      <c r="D4" s="202" t="s">
        <v>35</v>
      </c>
      <c r="E4" s="202" t="s">
        <v>30</v>
      </c>
      <c r="F4" s="202" t="s">
        <v>41</v>
      </c>
      <c r="G4" s="205" t="s">
        <v>23</v>
      </c>
      <c r="H4" s="202" t="s">
        <v>35</v>
      </c>
      <c r="I4" s="202" t="s">
        <v>30</v>
      </c>
      <c r="J4" s="202" t="s">
        <v>41</v>
      </c>
      <c r="K4" s="205" t="s">
        <v>23</v>
      </c>
      <c r="L4" s="202" t="s">
        <v>35</v>
      </c>
      <c r="M4" s="202" t="s">
        <v>30</v>
      </c>
      <c r="N4" s="202" t="s">
        <v>41</v>
      </c>
      <c r="O4" s="205" t="s">
        <v>23</v>
      </c>
      <c r="P4" s="202" t="s">
        <v>35</v>
      </c>
      <c r="Q4" s="202" t="s">
        <v>30</v>
      </c>
      <c r="R4" s="202" t="s">
        <v>41</v>
      </c>
      <c r="S4" s="205" t="s">
        <v>23</v>
      </c>
      <c r="T4" s="202" t="s">
        <v>35</v>
      </c>
      <c r="U4" s="202" t="s">
        <v>30</v>
      </c>
    </row>
    <row r="5" spans="1:21" s="67" customFormat="1" ht="16.5" customHeight="1">
      <c r="A5" s="285" t="s">
        <v>0</v>
      </c>
      <c r="B5" s="286" t="s">
        <v>316</v>
      </c>
      <c r="C5" s="108" t="s">
        <v>47</v>
      </c>
      <c r="D5" s="90">
        <f>1000/703*E5</f>
        <v>96.728307254623033</v>
      </c>
      <c r="E5" s="94" t="s">
        <v>279</v>
      </c>
      <c r="F5" s="286" t="s">
        <v>80</v>
      </c>
      <c r="G5" s="108" t="s">
        <v>47</v>
      </c>
      <c r="H5" s="90">
        <f>1000/703*I5</f>
        <v>82.503556187766705</v>
      </c>
      <c r="I5" s="94" t="s">
        <v>278</v>
      </c>
      <c r="J5" s="288" t="s">
        <v>93</v>
      </c>
      <c r="K5" s="106" t="s">
        <v>47</v>
      </c>
      <c r="L5" s="90">
        <f>1000/703*M5</f>
        <v>96.728307254623033</v>
      </c>
      <c r="M5" s="159">
        <v>68</v>
      </c>
      <c r="N5" s="286" t="s">
        <v>276</v>
      </c>
      <c r="O5" s="108" t="s">
        <v>47</v>
      </c>
      <c r="P5" s="90">
        <f>1000/703*Q5</f>
        <v>82.503556187766705</v>
      </c>
      <c r="Q5" s="94" t="s">
        <v>278</v>
      </c>
      <c r="R5" s="288" t="s">
        <v>46</v>
      </c>
      <c r="S5" s="106" t="s">
        <v>47</v>
      </c>
      <c r="T5" s="90">
        <f>1000/703*U5</f>
        <v>96.728307254623033</v>
      </c>
      <c r="U5" s="159">
        <v>68</v>
      </c>
    </row>
    <row r="6" spans="1:21" s="67" customFormat="1" ht="16.5" customHeight="1">
      <c r="A6" s="285"/>
      <c r="B6" s="287"/>
      <c r="C6" s="101"/>
      <c r="D6" s="90"/>
      <c r="E6" s="94"/>
      <c r="F6" s="287"/>
      <c r="G6" s="101" t="s">
        <v>107</v>
      </c>
      <c r="H6" s="90">
        <f t="shared" ref="H6:H31" si="0">1000/703*I6</f>
        <v>14.22475106685633</v>
      </c>
      <c r="I6" s="94" t="s">
        <v>52</v>
      </c>
      <c r="J6" s="288"/>
      <c r="K6" s="106"/>
      <c r="L6" s="90"/>
      <c r="M6" s="160"/>
      <c r="N6" s="287"/>
      <c r="O6" s="101" t="s">
        <v>277</v>
      </c>
      <c r="P6" s="90">
        <f t="shared" ref="P6:P30" si="1">1000/703*Q6</f>
        <v>14.22475106685633</v>
      </c>
      <c r="Q6" s="94" t="s">
        <v>52</v>
      </c>
      <c r="R6" s="288"/>
      <c r="S6" s="106"/>
      <c r="T6" s="90"/>
      <c r="U6" s="160"/>
    </row>
    <row r="7" spans="1:21" s="65" customFormat="1" ht="16.5" customHeight="1">
      <c r="A7" s="247" t="s">
        <v>31</v>
      </c>
      <c r="B7" s="258" t="s">
        <v>286</v>
      </c>
      <c r="C7" s="20" t="s">
        <v>287</v>
      </c>
      <c r="D7" s="90">
        <f t="shared" ref="D7:D30" si="2">1000/703*E7</f>
        <v>73.968705547652917</v>
      </c>
      <c r="E7" s="164">
        <v>52</v>
      </c>
      <c r="F7" s="258" t="s">
        <v>291</v>
      </c>
      <c r="G7" s="26" t="s">
        <v>292</v>
      </c>
      <c r="H7" s="90">
        <f t="shared" si="0"/>
        <v>78.236130867709818</v>
      </c>
      <c r="I7" s="94" t="s">
        <v>76</v>
      </c>
      <c r="J7" s="258" t="s">
        <v>104</v>
      </c>
      <c r="K7" s="99" t="s">
        <v>79</v>
      </c>
      <c r="L7" s="90">
        <f t="shared" ref="L7:L23" si="3">1000/703*M7</f>
        <v>39.829302987197721</v>
      </c>
      <c r="M7" s="94" t="s">
        <v>103</v>
      </c>
      <c r="N7" s="272" t="s">
        <v>222</v>
      </c>
      <c r="O7" s="20" t="s">
        <v>161</v>
      </c>
      <c r="P7" s="90">
        <f t="shared" si="1"/>
        <v>76.813655761024179</v>
      </c>
      <c r="Q7" s="94" t="s">
        <v>302</v>
      </c>
      <c r="R7" s="276" t="s">
        <v>106</v>
      </c>
      <c r="S7" s="97" t="s">
        <v>77</v>
      </c>
      <c r="T7" s="90">
        <f t="shared" ref="T7:T29" si="4">1000/703*U7</f>
        <v>78.236130867709818</v>
      </c>
      <c r="U7" s="94" t="s">
        <v>76</v>
      </c>
    </row>
    <row r="8" spans="1:21" s="65" customFormat="1" ht="16.5" customHeight="1">
      <c r="A8" s="248"/>
      <c r="B8" s="259"/>
      <c r="C8" s="20" t="s">
        <v>288</v>
      </c>
      <c r="D8" s="90">
        <f t="shared" si="2"/>
        <v>14.22475106685633</v>
      </c>
      <c r="E8" s="164">
        <v>10</v>
      </c>
      <c r="F8" s="259"/>
      <c r="G8" s="26" t="s">
        <v>293</v>
      </c>
      <c r="H8" s="90">
        <f t="shared" si="0"/>
        <v>8.5348506401137971</v>
      </c>
      <c r="I8" s="94" t="s">
        <v>50</v>
      </c>
      <c r="J8" s="259"/>
      <c r="K8" s="81" t="s">
        <v>102</v>
      </c>
      <c r="L8" s="90">
        <f t="shared" si="3"/>
        <v>35.56187766714082</v>
      </c>
      <c r="M8" s="76" t="s">
        <v>63</v>
      </c>
      <c r="N8" s="272"/>
      <c r="O8" s="20" t="s">
        <v>223</v>
      </c>
      <c r="P8" s="90">
        <f t="shared" si="1"/>
        <v>2.8449502133712659</v>
      </c>
      <c r="Q8" s="76" t="s">
        <v>98</v>
      </c>
      <c r="R8" s="276"/>
      <c r="S8" s="97" t="s">
        <v>101</v>
      </c>
      <c r="T8" s="90">
        <f t="shared" si="4"/>
        <v>1.7069701280227594</v>
      </c>
      <c r="U8" s="94" t="s">
        <v>55</v>
      </c>
    </row>
    <row r="9" spans="1:21" s="65" customFormat="1" ht="16.5" customHeight="1">
      <c r="A9" s="248"/>
      <c r="B9" s="259"/>
      <c r="C9" s="20" t="s">
        <v>304</v>
      </c>
      <c r="D9" s="90">
        <f t="shared" si="2"/>
        <v>7.1123755334281649</v>
      </c>
      <c r="E9" s="164">
        <v>5</v>
      </c>
      <c r="F9" s="259"/>
      <c r="G9" s="26" t="s">
        <v>288</v>
      </c>
      <c r="H9" s="90">
        <f t="shared" si="0"/>
        <v>14.22475106685633</v>
      </c>
      <c r="I9" s="96" t="s">
        <v>52</v>
      </c>
      <c r="J9" s="259"/>
      <c r="K9" s="81" t="s">
        <v>100</v>
      </c>
      <c r="L9" s="90">
        <f t="shared" si="3"/>
        <v>4.2674253200568986</v>
      </c>
      <c r="M9" s="76" t="s">
        <v>64</v>
      </c>
      <c r="N9" s="273"/>
      <c r="O9" s="102" t="s">
        <v>224</v>
      </c>
      <c r="P9" s="90">
        <f t="shared" si="1"/>
        <v>0.71123755334281646</v>
      </c>
      <c r="Q9" s="76" t="s">
        <v>225</v>
      </c>
      <c r="R9" s="276"/>
      <c r="S9" s="99" t="s">
        <v>110</v>
      </c>
      <c r="T9" s="90">
        <f t="shared" si="4"/>
        <v>1.7069701280227594</v>
      </c>
      <c r="U9" s="96" t="s">
        <v>55</v>
      </c>
    </row>
    <row r="10" spans="1:21" s="65" customFormat="1" ht="16.5" customHeight="1">
      <c r="A10" s="248"/>
      <c r="B10" s="259"/>
      <c r="C10" s="20" t="s">
        <v>289</v>
      </c>
      <c r="D10" s="90">
        <f t="shared" si="2"/>
        <v>1.7069701280227594</v>
      </c>
      <c r="E10" s="164">
        <v>1.2</v>
      </c>
      <c r="F10" s="259"/>
      <c r="G10" s="97" t="s">
        <v>294</v>
      </c>
      <c r="H10" s="90">
        <f t="shared" ref="H10" si="5">1000/703*I10</f>
        <v>2.8449502133712659</v>
      </c>
      <c r="I10" s="117" t="s">
        <v>98</v>
      </c>
      <c r="J10" s="259"/>
      <c r="K10" s="100" t="s">
        <v>99</v>
      </c>
      <c r="L10" s="90">
        <f t="shared" si="3"/>
        <v>2.8449502133712659</v>
      </c>
      <c r="M10" s="76" t="s">
        <v>98</v>
      </c>
      <c r="N10" s="273"/>
      <c r="O10" s="102"/>
      <c r="P10" s="90"/>
      <c r="Q10" s="76"/>
      <c r="R10" s="276"/>
      <c r="S10" s="97" t="s">
        <v>49</v>
      </c>
      <c r="T10" s="90">
        <f t="shared" si="4"/>
        <v>0.85348506401137969</v>
      </c>
      <c r="U10" s="117" t="s">
        <v>56</v>
      </c>
    </row>
    <row r="11" spans="1:21" s="65" customFormat="1" ht="16.5" customHeight="1">
      <c r="A11" s="248"/>
      <c r="B11" s="259"/>
      <c r="C11" s="26"/>
      <c r="D11" s="90"/>
      <c r="E11" s="196"/>
      <c r="F11" s="259"/>
      <c r="G11" s="97"/>
      <c r="H11" s="90"/>
      <c r="I11" s="117"/>
      <c r="J11" s="259"/>
      <c r="K11" s="120" t="s">
        <v>83</v>
      </c>
      <c r="L11" s="90">
        <f t="shared" si="3"/>
        <v>8.5348506401137971</v>
      </c>
      <c r="M11" s="76" t="s">
        <v>50</v>
      </c>
      <c r="N11" s="273"/>
      <c r="O11" s="132"/>
      <c r="P11" s="90"/>
      <c r="Q11" s="119"/>
      <c r="R11" s="276"/>
      <c r="S11" s="97" t="s">
        <v>182</v>
      </c>
      <c r="T11" s="90">
        <f t="shared" si="4"/>
        <v>17.069701280227594</v>
      </c>
      <c r="U11" s="117" t="s">
        <v>48</v>
      </c>
    </row>
    <row r="12" spans="1:21" s="65" customFormat="1" ht="16.5" customHeight="1">
      <c r="A12" s="248"/>
      <c r="B12" s="260"/>
      <c r="C12" s="99"/>
      <c r="D12" s="90"/>
      <c r="E12" s="94"/>
      <c r="F12" s="260"/>
      <c r="G12" s="104"/>
      <c r="H12" s="90"/>
      <c r="I12" s="94"/>
      <c r="J12" s="259"/>
      <c r="K12" s="100" t="s">
        <v>58</v>
      </c>
      <c r="L12" s="90">
        <f t="shared" si="3"/>
        <v>12.802275960170697</v>
      </c>
      <c r="M12" s="94" t="s">
        <v>86</v>
      </c>
      <c r="N12" s="272"/>
      <c r="O12" s="124"/>
      <c r="P12" s="90"/>
      <c r="Q12" s="119"/>
      <c r="R12" s="276"/>
      <c r="S12" s="81"/>
      <c r="T12" s="90"/>
      <c r="U12" s="76"/>
    </row>
    <row r="13" spans="1:21" s="65" customFormat="1" ht="16.5" customHeight="1">
      <c r="A13" s="247" t="s">
        <v>4</v>
      </c>
      <c r="B13" s="258" t="s">
        <v>319</v>
      </c>
      <c r="C13" s="99" t="s">
        <v>73</v>
      </c>
      <c r="D13" s="90">
        <f t="shared" si="2"/>
        <v>0.85348506401137969</v>
      </c>
      <c r="E13" s="94" t="s">
        <v>56</v>
      </c>
      <c r="F13" s="258" t="s">
        <v>320</v>
      </c>
      <c r="G13" s="104" t="s">
        <v>89</v>
      </c>
      <c r="H13" s="90">
        <f t="shared" si="0"/>
        <v>28.449502133712659</v>
      </c>
      <c r="I13" s="94" t="s">
        <v>60</v>
      </c>
      <c r="J13" s="259"/>
      <c r="K13" s="99" t="s">
        <v>84</v>
      </c>
      <c r="L13" s="90">
        <f t="shared" si="3"/>
        <v>21.337126600284495</v>
      </c>
      <c r="M13" s="94" t="s">
        <v>53</v>
      </c>
      <c r="N13" s="272" t="s">
        <v>180</v>
      </c>
      <c r="O13" s="100" t="s">
        <v>203</v>
      </c>
      <c r="P13" s="90">
        <f t="shared" si="1"/>
        <v>42.674253200568991</v>
      </c>
      <c r="Q13" s="94" t="s">
        <v>72</v>
      </c>
      <c r="R13" s="277" t="s">
        <v>207</v>
      </c>
      <c r="S13" s="143" t="s">
        <v>208</v>
      </c>
      <c r="T13" s="90">
        <f t="shared" si="4"/>
        <v>5.6899004267425317</v>
      </c>
      <c r="U13" s="94" t="s">
        <v>321</v>
      </c>
    </row>
    <row r="14" spans="1:21" s="65" customFormat="1" ht="16.5" customHeight="1">
      <c r="A14" s="248"/>
      <c r="B14" s="259"/>
      <c r="C14" s="99" t="s">
        <v>71</v>
      </c>
      <c r="D14" s="90">
        <f t="shared" si="2"/>
        <v>56.899004267425319</v>
      </c>
      <c r="E14" s="94" t="s">
        <v>70</v>
      </c>
      <c r="F14" s="259"/>
      <c r="G14" s="104" t="s">
        <v>281</v>
      </c>
      <c r="H14" s="90">
        <f t="shared" si="0"/>
        <v>12.802275960170697</v>
      </c>
      <c r="I14" s="94" t="s">
        <v>86</v>
      </c>
      <c r="J14" s="259"/>
      <c r="K14" s="101" t="s">
        <v>61</v>
      </c>
      <c r="L14" s="90">
        <f t="shared" si="3"/>
        <v>42.674253200568991</v>
      </c>
      <c r="M14" s="76" t="s">
        <v>72</v>
      </c>
      <c r="N14" s="272"/>
      <c r="O14" s="100" t="s">
        <v>109</v>
      </c>
      <c r="P14" s="90">
        <f t="shared" si="1"/>
        <v>42.674253200568991</v>
      </c>
      <c r="Q14" s="94" t="s">
        <v>72</v>
      </c>
      <c r="R14" s="264"/>
      <c r="S14" s="143" t="s">
        <v>167</v>
      </c>
      <c r="T14" s="90">
        <f t="shared" si="4"/>
        <v>56.899004267425319</v>
      </c>
      <c r="U14" s="94" t="s">
        <v>322</v>
      </c>
    </row>
    <row r="15" spans="1:21" s="65" customFormat="1" ht="16.5" customHeight="1">
      <c r="A15" s="248"/>
      <c r="B15" s="259"/>
      <c r="C15" s="99" t="s">
        <v>68</v>
      </c>
      <c r="D15" s="90">
        <f t="shared" si="2"/>
        <v>8.5348506401137971</v>
      </c>
      <c r="E15" s="94" t="s">
        <v>50</v>
      </c>
      <c r="F15" s="259"/>
      <c r="G15" s="104" t="s">
        <v>108</v>
      </c>
      <c r="H15" s="90">
        <f t="shared" si="0"/>
        <v>42.674253200568991</v>
      </c>
      <c r="I15" s="94" t="s">
        <v>72</v>
      </c>
      <c r="J15" s="259"/>
      <c r="K15" s="101" t="s">
        <v>49</v>
      </c>
      <c r="L15" s="90">
        <f t="shared" si="3"/>
        <v>0.85348506401137969</v>
      </c>
      <c r="M15" s="76" t="s">
        <v>56</v>
      </c>
      <c r="N15" s="272"/>
      <c r="O15" s="100" t="s">
        <v>69</v>
      </c>
      <c r="P15" s="90">
        <f t="shared" si="1"/>
        <v>7.1123755334281649</v>
      </c>
      <c r="Q15" s="94" t="s">
        <v>44</v>
      </c>
      <c r="R15" s="264"/>
      <c r="S15" s="143" t="s">
        <v>69</v>
      </c>
      <c r="T15" s="90">
        <f t="shared" si="4"/>
        <v>5.6899004267425317</v>
      </c>
      <c r="U15" s="94" t="s">
        <v>323</v>
      </c>
    </row>
    <row r="16" spans="1:21" s="65" customFormat="1" ht="16.5" customHeight="1">
      <c r="A16" s="248"/>
      <c r="B16" s="259"/>
      <c r="C16" s="81" t="s">
        <v>65</v>
      </c>
      <c r="D16" s="90">
        <f t="shared" si="2"/>
        <v>8.5348506401137971</v>
      </c>
      <c r="E16" s="76" t="s">
        <v>50</v>
      </c>
      <c r="F16" s="259"/>
      <c r="G16" s="103" t="s">
        <v>374</v>
      </c>
      <c r="H16" s="90">
        <f t="shared" si="0"/>
        <v>7.1123755334281649</v>
      </c>
      <c r="I16" s="94" t="s">
        <v>375</v>
      </c>
      <c r="J16" s="259"/>
      <c r="K16" s="101"/>
      <c r="L16" s="90"/>
      <c r="M16" s="76"/>
      <c r="N16" s="272"/>
      <c r="O16" s="100"/>
      <c r="P16" s="90"/>
      <c r="Q16" s="94"/>
      <c r="R16" s="264"/>
      <c r="S16" s="101" t="s">
        <v>96</v>
      </c>
      <c r="T16" s="90">
        <f t="shared" si="4"/>
        <v>4.2674253200568986</v>
      </c>
      <c r="U16" s="76" t="s">
        <v>64</v>
      </c>
    </row>
    <row r="17" spans="1:21" s="65" customFormat="1" ht="16.5" customHeight="1">
      <c r="A17" s="248"/>
      <c r="B17" s="260"/>
      <c r="C17" s="81" t="s">
        <v>49</v>
      </c>
      <c r="D17" s="90">
        <f t="shared" si="2"/>
        <v>0.85348506401137969</v>
      </c>
      <c r="E17" s="76" t="s">
        <v>56</v>
      </c>
      <c r="F17" s="260"/>
      <c r="G17" s="21"/>
      <c r="H17" s="90"/>
      <c r="I17" s="205"/>
      <c r="J17" s="260"/>
      <c r="K17" s="101"/>
      <c r="L17" s="90"/>
      <c r="M17" s="76"/>
      <c r="N17" s="272"/>
      <c r="O17" s="100"/>
      <c r="P17" s="90"/>
      <c r="Q17" s="76"/>
      <c r="R17" s="264"/>
      <c r="S17" s="101"/>
      <c r="T17" s="90"/>
      <c r="U17" s="76"/>
    </row>
    <row r="18" spans="1:21" s="9" customFormat="1" ht="19.149999999999999" customHeight="1">
      <c r="A18" s="252" t="s">
        <v>14</v>
      </c>
      <c r="B18" s="278" t="s">
        <v>318</v>
      </c>
      <c r="C18" s="21" t="s">
        <v>124</v>
      </c>
      <c r="D18" s="90">
        <f t="shared" si="2"/>
        <v>75.391180654338541</v>
      </c>
      <c r="E18" s="208">
        <v>53</v>
      </c>
      <c r="F18" s="278" t="s">
        <v>318</v>
      </c>
      <c r="G18" s="21" t="s">
        <v>124</v>
      </c>
      <c r="H18" s="90">
        <f t="shared" si="0"/>
        <v>75.391180654338541</v>
      </c>
      <c r="I18" s="205">
        <v>53</v>
      </c>
      <c r="J18" s="237" t="s">
        <v>15</v>
      </c>
      <c r="K18" s="81" t="s">
        <v>51</v>
      </c>
      <c r="L18" s="90">
        <f t="shared" si="3"/>
        <v>75.391180654338541</v>
      </c>
      <c r="M18" s="94" t="s">
        <v>303</v>
      </c>
      <c r="N18" s="237" t="s">
        <v>15</v>
      </c>
      <c r="O18" s="21" t="s">
        <v>160</v>
      </c>
      <c r="P18" s="90">
        <f t="shared" si="1"/>
        <v>75.391180654338541</v>
      </c>
      <c r="Q18" s="205">
        <v>53</v>
      </c>
      <c r="R18" s="237" t="s">
        <v>15</v>
      </c>
      <c r="S18" s="21" t="s">
        <v>124</v>
      </c>
      <c r="T18" s="90">
        <f t="shared" si="4"/>
        <v>75.391180654338541</v>
      </c>
      <c r="U18" s="205">
        <v>53</v>
      </c>
    </row>
    <row r="19" spans="1:21" s="3" customFormat="1" ht="19.149999999999999" customHeight="1">
      <c r="A19" s="253"/>
      <c r="B19" s="279"/>
      <c r="C19" s="283" t="s">
        <v>17</v>
      </c>
      <c r="D19" s="90"/>
      <c r="E19" s="28"/>
      <c r="F19" s="279"/>
      <c r="G19" s="269" t="s">
        <v>19</v>
      </c>
      <c r="H19" s="90"/>
      <c r="I19" s="40"/>
      <c r="J19" s="238"/>
      <c r="K19" s="269" t="s">
        <v>17</v>
      </c>
      <c r="L19" s="90"/>
      <c r="M19" s="40"/>
      <c r="N19" s="238"/>
      <c r="O19" s="269" t="s">
        <v>18</v>
      </c>
      <c r="P19" s="90"/>
      <c r="Q19" s="40"/>
      <c r="R19" s="238"/>
      <c r="S19" s="269" t="s">
        <v>17</v>
      </c>
      <c r="T19" s="90"/>
      <c r="U19" s="4"/>
    </row>
    <row r="20" spans="1:21" s="3" customFormat="1" ht="19.149999999999999" customHeight="1">
      <c r="A20" s="253"/>
      <c r="B20" s="279"/>
      <c r="C20" s="284"/>
      <c r="D20" s="90"/>
      <c r="E20" s="28"/>
      <c r="F20" s="279"/>
      <c r="G20" s="270"/>
      <c r="H20" s="90"/>
      <c r="I20" s="40"/>
      <c r="J20" s="238"/>
      <c r="K20" s="270"/>
      <c r="L20" s="90"/>
      <c r="M20" s="40"/>
      <c r="N20" s="238"/>
      <c r="O20" s="270"/>
      <c r="P20" s="90"/>
      <c r="Q20" s="40"/>
      <c r="R20" s="238"/>
      <c r="S20" s="270"/>
      <c r="T20" s="90"/>
      <c r="U20" s="4"/>
    </row>
    <row r="21" spans="1:21" s="3" customFormat="1" ht="19.149999999999999" customHeight="1">
      <c r="A21" s="253"/>
      <c r="B21" s="279"/>
      <c r="C21" s="235" t="s">
        <v>16</v>
      </c>
      <c r="D21" s="90"/>
      <c r="E21" s="28"/>
      <c r="F21" s="279"/>
      <c r="G21" s="235" t="s">
        <v>16</v>
      </c>
      <c r="H21" s="90"/>
      <c r="I21" s="40"/>
      <c r="J21" s="238"/>
      <c r="K21" s="235" t="s">
        <v>16</v>
      </c>
      <c r="L21" s="90"/>
      <c r="M21" s="40"/>
      <c r="N21" s="238"/>
      <c r="O21" s="235" t="s">
        <v>16</v>
      </c>
      <c r="P21" s="90"/>
      <c r="Q21" s="40"/>
      <c r="R21" s="238"/>
      <c r="S21" s="235" t="s">
        <v>16</v>
      </c>
      <c r="T21" s="90"/>
      <c r="U21" s="4"/>
    </row>
    <row r="22" spans="1:21" s="3" customFormat="1" ht="19.149999999999999" customHeight="1">
      <c r="A22" s="254"/>
      <c r="B22" s="280"/>
      <c r="C22" s="236"/>
      <c r="D22" s="90"/>
      <c r="E22" s="28"/>
      <c r="F22" s="280"/>
      <c r="G22" s="236"/>
      <c r="H22" s="90"/>
      <c r="I22" s="40"/>
      <c r="J22" s="239"/>
      <c r="K22" s="236"/>
      <c r="L22" s="90"/>
      <c r="M22" s="40"/>
      <c r="N22" s="239"/>
      <c r="O22" s="236"/>
      <c r="P22" s="90"/>
      <c r="Q22" s="40"/>
      <c r="R22" s="239"/>
      <c r="S22" s="236"/>
      <c r="T22" s="90"/>
      <c r="U22" s="4"/>
    </row>
    <row r="23" spans="1:21" s="3" customFormat="1" ht="19.149999999999999" customHeight="1">
      <c r="A23" s="289" t="s">
        <v>9</v>
      </c>
      <c r="B23" s="255"/>
      <c r="C23" s="2"/>
      <c r="D23" s="90"/>
      <c r="E23" s="28"/>
      <c r="F23" s="255"/>
      <c r="G23" s="2"/>
      <c r="H23" s="90"/>
      <c r="I23" s="40"/>
      <c r="J23" s="271" t="s">
        <v>280</v>
      </c>
      <c r="K23" s="21" t="str">
        <f>J23</f>
        <v>小餐包</v>
      </c>
      <c r="L23" s="90">
        <f t="shared" si="3"/>
        <v>21.337126600284495</v>
      </c>
      <c r="M23" s="205">
        <v>15</v>
      </c>
      <c r="N23" s="233"/>
      <c r="O23" s="2"/>
      <c r="P23" s="90"/>
      <c r="Q23" s="40"/>
      <c r="R23" s="233"/>
      <c r="S23" s="2"/>
      <c r="T23" s="90"/>
      <c r="U23" s="4"/>
    </row>
    <row r="24" spans="1:21" s="3" customFormat="1" ht="19.149999999999999" customHeight="1">
      <c r="A24" s="290"/>
      <c r="B24" s="256"/>
      <c r="C24" s="2"/>
      <c r="D24" s="90"/>
      <c r="E24" s="28"/>
      <c r="F24" s="256"/>
      <c r="G24" s="2"/>
      <c r="H24" s="90"/>
      <c r="I24" s="40"/>
      <c r="J24" s="271"/>
      <c r="K24" s="2"/>
      <c r="L24" s="90"/>
      <c r="M24" s="40"/>
      <c r="N24" s="234"/>
      <c r="O24" s="2"/>
      <c r="P24" s="90"/>
      <c r="Q24" s="40"/>
      <c r="R24" s="234"/>
      <c r="S24" s="2"/>
      <c r="T24" s="90"/>
      <c r="U24" s="4"/>
    </row>
    <row r="25" spans="1:21" s="3" customFormat="1" ht="19.149999999999999" customHeight="1">
      <c r="A25" s="290"/>
      <c r="B25" s="256"/>
      <c r="C25" s="2"/>
      <c r="D25" s="90"/>
      <c r="E25" s="28"/>
      <c r="F25" s="256"/>
      <c r="G25" s="2"/>
      <c r="H25" s="90"/>
      <c r="I25" s="40"/>
      <c r="J25" s="271"/>
      <c r="K25" s="2"/>
      <c r="L25" s="90"/>
      <c r="M25" s="40"/>
      <c r="N25" s="234"/>
      <c r="O25" s="2"/>
      <c r="P25" s="90"/>
      <c r="Q25" s="40"/>
      <c r="R25" s="234"/>
      <c r="S25" s="2"/>
      <c r="T25" s="90"/>
      <c r="U25" s="4"/>
    </row>
    <row r="26" spans="1:21" s="3" customFormat="1" ht="19.149999999999999" customHeight="1">
      <c r="A26" s="290"/>
      <c r="B26" s="256"/>
      <c r="C26" s="2"/>
      <c r="D26" s="90"/>
      <c r="E26" s="28"/>
      <c r="F26" s="256"/>
      <c r="G26" s="2"/>
      <c r="H26" s="90"/>
      <c r="I26" s="40"/>
      <c r="J26" s="271"/>
      <c r="K26" s="2"/>
      <c r="L26" s="90"/>
      <c r="M26" s="40"/>
      <c r="N26" s="234"/>
      <c r="O26" s="2"/>
      <c r="P26" s="90"/>
      <c r="Q26" s="40"/>
      <c r="R26" s="234"/>
      <c r="S26" s="2"/>
      <c r="T26" s="90"/>
      <c r="U26" s="4"/>
    </row>
    <row r="27" spans="1:21" s="3" customFormat="1" ht="19.149999999999999" customHeight="1">
      <c r="A27" s="290"/>
      <c r="B27" s="257"/>
      <c r="C27" s="89"/>
      <c r="D27" s="90"/>
      <c r="E27" s="91"/>
      <c r="F27" s="257"/>
      <c r="G27" s="173"/>
      <c r="H27" s="90"/>
      <c r="I27" s="94"/>
      <c r="J27" s="271"/>
      <c r="K27" s="2"/>
      <c r="L27" s="90"/>
      <c r="M27" s="40"/>
      <c r="N27" s="234"/>
      <c r="O27" s="2"/>
      <c r="P27" s="90"/>
      <c r="Q27" s="40"/>
      <c r="R27" s="234"/>
      <c r="S27" s="2"/>
      <c r="T27" s="90"/>
      <c r="U27" s="4"/>
    </row>
    <row r="28" spans="1:21" s="65" customFormat="1" ht="16.5" customHeight="1">
      <c r="A28" s="248" t="s">
        <v>1</v>
      </c>
      <c r="B28" s="261" t="s">
        <v>317</v>
      </c>
      <c r="C28" s="65" t="s">
        <v>88</v>
      </c>
      <c r="D28" s="90">
        <f t="shared" si="2"/>
        <v>14.22475106685633</v>
      </c>
      <c r="E28" s="91" t="s">
        <v>52</v>
      </c>
      <c r="F28" s="261" t="s">
        <v>187</v>
      </c>
      <c r="G28" s="173" t="s">
        <v>115</v>
      </c>
      <c r="H28" s="90">
        <f t="shared" si="0"/>
        <v>12.802275960170697</v>
      </c>
      <c r="I28" s="94" t="s">
        <v>86</v>
      </c>
      <c r="J28" s="264"/>
      <c r="K28" s="100"/>
      <c r="L28" s="90"/>
      <c r="M28" s="91"/>
      <c r="N28" s="272" t="s">
        <v>205</v>
      </c>
      <c r="O28" s="92" t="s">
        <v>206</v>
      </c>
      <c r="P28" s="90">
        <f t="shared" si="1"/>
        <v>28.449502133712659</v>
      </c>
      <c r="Q28" s="94" t="s">
        <v>60</v>
      </c>
      <c r="R28" s="276" t="s">
        <v>129</v>
      </c>
      <c r="S28" s="100" t="s">
        <v>130</v>
      </c>
      <c r="T28" s="90">
        <f t="shared" si="4"/>
        <v>14.22475106685633</v>
      </c>
      <c r="U28" s="94" t="s">
        <v>324</v>
      </c>
    </row>
    <row r="29" spans="1:21" s="65" customFormat="1" ht="16.5" customHeight="1">
      <c r="A29" s="248"/>
      <c r="B29" s="262"/>
      <c r="C29" s="89" t="s">
        <v>117</v>
      </c>
      <c r="D29" s="90">
        <f t="shared" si="2"/>
        <v>1.4224751066856329</v>
      </c>
      <c r="E29" s="91" t="s">
        <v>123</v>
      </c>
      <c r="F29" s="262"/>
      <c r="G29" s="20" t="s">
        <v>188</v>
      </c>
      <c r="H29" s="90">
        <f t="shared" si="0"/>
        <v>17.069701280227594</v>
      </c>
      <c r="I29" s="94" t="s">
        <v>48</v>
      </c>
      <c r="J29" s="264"/>
      <c r="K29" s="100"/>
      <c r="L29" s="90"/>
      <c r="M29" s="91"/>
      <c r="N29" s="272"/>
      <c r="O29" s="92" t="s">
        <v>57</v>
      </c>
      <c r="P29" s="90">
        <f t="shared" si="1"/>
        <v>7.1123755334281649</v>
      </c>
      <c r="Q29" s="94" t="s">
        <v>44</v>
      </c>
      <c r="R29" s="276"/>
      <c r="S29" s="100" t="s">
        <v>131</v>
      </c>
      <c r="T29" s="90">
        <f t="shared" si="4"/>
        <v>4.2674253200568986</v>
      </c>
      <c r="U29" s="94" t="s">
        <v>64</v>
      </c>
    </row>
    <row r="30" spans="1:21" s="65" customFormat="1" ht="16.5" customHeight="1">
      <c r="A30" s="248"/>
      <c r="B30" s="262"/>
      <c r="C30" s="66" t="s">
        <v>347</v>
      </c>
      <c r="D30" s="90">
        <f t="shared" si="2"/>
        <v>8.5348506401137971</v>
      </c>
      <c r="E30" s="91" t="s">
        <v>348</v>
      </c>
      <c r="F30" s="262"/>
      <c r="G30" s="143" t="s">
        <v>189</v>
      </c>
      <c r="H30" s="90">
        <f t="shared" si="0"/>
        <v>12.802275960170697</v>
      </c>
      <c r="I30" s="94" t="s">
        <v>86</v>
      </c>
      <c r="J30" s="264"/>
      <c r="K30" s="115"/>
      <c r="L30" s="90"/>
      <c r="M30" s="91"/>
      <c r="N30" s="272"/>
      <c r="O30" s="92" t="s">
        <v>96</v>
      </c>
      <c r="P30" s="90">
        <f t="shared" si="1"/>
        <v>4.2674253200568986</v>
      </c>
      <c r="Q30" s="94" t="s">
        <v>64</v>
      </c>
      <c r="R30" s="276"/>
      <c r="S30" s="81"/>
      <c r="T30" s="90"/>
      <c r="U30" s="94"/>
    </row>
    <row r="31" spans="1:21" s="65" customFormat="1" ht="16.5" customHeight="1">
      <c r="A31" s="248"/>
      <c r="B31" s="262"/>
      <c r="C31" s="89"/>
      <c r="D31" s="90"/>
      <c r="E31" s="79"/>
      <c r="F31" s="262"/>
      <c r="G31" s="144" t="s">
        <v>132</v>
      </c>
      <c r="H31" s="90">
        <f t="shared" si="0"/>
        <v>4.2674253200568986</v>
      </c>
      <c r="I31" s="113" t="s">
        <v>64</v>
      </c>
      <c r="J31" s="264"/>
      <c r="K31" s="93"/>
      <c r="L31" s="90"/>
      <c r="M31" s="91"/>
      <c r="N31" s="272"/>
      <c r="O31" s="118"/>
      <c r="P31" s="90"/>
      <c r="Q31" s="94"/>
      <c r="R31" s="276"/>
      <c r="S31" s="99"/>
      <c r="T31" s="90"/>
      <c r="U31" s="76"/>
    </row>
    <row r="32" spans="1:21" s="65" customFormat="1" ht="16.5" customHeight="1">
      <c r="A32" s="248"/>
      <c r="B32" s="263"/>
      <c r="C32" s="81"/>
      <c r="D32" s="90"/>
      <c r="E32" s="79"/>
      <c r="F32" s="263"/>
      <c r="G32" s="144"/>
      <c r="H32" s="90"/>
      <c r="I32" s="113"/>
      <c r="J32" s="264"/>
      <c r="K32" s="206"/>
      <c r="L32" s="90"/>
      <c r="M32" s="79"/>
      <c r="N32" s="272"/>
      <c r="O32" s="206"/>
      <c r="P32" s="90"/>
      <c r="Q32" s="76"/>
      <c r="R32" s="276"/>
      <c r="S32" s="81"/>
      <c r="T32" s="90"/>
      <c r="U32" s="76"/>
    </row>
    <row r="33" spans="1:21" s="65" customFormat="1" ht="16.5" customHeight="1">
      <c r="A33" s="261" t="s">
        <v>40</v>
      </c>
      <c r="B33" s="87" t="s">
        <v>8</v>
      </c>
      <c r="C33" s="81"/>
      <c r="D33" s="112"/>
      <c r="E33" s="79"/>
      <c r="F33" s="212" t="s">
        <v>8</v>
      </c>
      <c r="G33" s="195"/>
      <c r="H33" s="81"/>
      <c r="I33" s="76"/>
      <c r="J33" s="199" t="s">
        <v>8</v>
      </c>
      <c r="K33" s="85" t="s">
        <v>8</v>
      </c>
      <c r="L33" s="84">
        <v>1</v>
      </c>
      <c r="M33" s="79" t="s">
        <v>350</v>
      </c>
      <c r="N33" s="195" t="s">
        <v>8</v>
      </c>
      <c r="O33" s="206"/>
      <c r="P33" s="206"/>
      <c r="Q33" s="76"/>
      <c r="R33" s="199" t="s">
        <v>8</v>
      </c>
      <c r="S33" s="85"/>
      <c r="T33" s="84"/>
      <c r="U33" s="76"/>
    </row>
    <row r="34" spans="1:21" s="65" customFormat="1" ht="16.5" customHeight="1">
      <c r="A34" s="262"/>
      <c r="B34" s="75" t="s">
        <v>5</v>
      </c>
      <c r="C34" s="71"/>
      <c r="D34" s="111"/>
      <c r="E34" s="73"/>
      <c r="F34" s="72" t="s">
        <v>10</v>
      </c>
      <c r="G34" s="71"/>
      <c r="H34" s="110"/>
      <c r="I34" s="78"/>
      <c r="J34" s="77" t="s">
        <v>5</v>
      </c>
      <c r="K34" s="74"/>
      <c r="L34" s="198"/>
      <c r="M34" s="73"/>
      <c r="N34" s="74" t="s">
        <v>10</v>
      </c>
      <c r="O34" s="74"/>
      <c r="P34" s="198"/>
      <c r="Q34" s="78"/>
      <c r="R34" s="75" t="s">
        <v>5</v>
      </c>
      <c r="S34" s="71"/>
      <c r="T34" s="70"/>
      <c r="U34" s="78"/>
    </row>
    <row r="35" spans="1:21" s="9" customFormat="1" ht="19.149999999999999" customHeight="1">
      <c r="A35" s="249" t="s">
        <v>11</v>
      </c>
      <c r="B35" s="265" t="s">
        <v>12</v>
      </c>
      <c r="C35" s="266"/>
      <c r="D35" s="125"/>
      <c r="E35" s="125"/>
      <c r="F35" s="267" t="s">
        <v>12</v>
      </c>
      <c r="G35" s="266"/>
      <c r="H35" s="125"/>
      <c r="I35" s="125"/>
      <c r="J35" s="274" t="s">
        <v>12</v>
      </c>
      <c r="K35" s="275"/>
      <c r="L35" s="125"/>
      <c r="M35" s="125"/>
      <c r="N35" s="274" t="s">
        <v>12</v>
      </c>
      <c r="O35" s="275"/>
      <c r="P35" s="125"/>
      <c r="Q35" s="125"/>
      <c r="R35" s="274" t="s">
        <v>12</v>
      </c>
      <c r="S35" s="275"/>
      <c r="T35" s="125"/>
      <c r="U35" s="125"/>
    </row>
    <row r="36" spans="1:21" s="49" customFormat="1" ht="19.149999999999999" customHeight="1">
      <c r="A36" s="250"/>
      <c r="B36" s="251" t="s">
        <v>42</v>
      </c>
      <c r="C36" s="251"/>
      <c r="D36" s="158">
        <v>4</v>
      </c>
      <c r="E36" s="16">
        <f>D36*70</f>
        <v>280</v>
      </c>
      <c r="F36" s="251" t="s">
        <v>42</v>
      </c>
      <c r="G36" s="251"/>
      <c r="H36" s="158">
        <v>3.7</v>
      </c>
      <c r="I36" s="16">
        <f>H36*70</f>
        <v>259</v>
      </c>
      <c r="J36" s="251" t="s">
        <v>42</v>
      </c>
      <c r="K36" s="251"/>
      <c r="L36" s="158">
        <v>5</v>
      </c>
      <c r="M36" s="16">
        <f>L36*70</f>
        <v>350</v>
      </c>
      <c r="N36" s="251" t="s">
        <v>42</v>
      </c>
      <c r="O36" s="251"/>
      <c r="P36" s="158">
        <v>4.5</v>
      </c>
      <c r="Q36" s="16">
        <f>P36*70</f>
        <v>315</v>
      </c>
      <c r="R36" s="251" t="s">
        <v>42</v>
      </c>
      <c r="S36" s="251"/>
      <c r="T36" s="158">
        <v>5</v>
      </c>
      <c r="U36" s="16">
        <f>T36*70</f>
        <v>350</v>
      </c>
    </row>
    <row r="37" spans="1:21" s="49" customFormat="1" ht="19.149999999999999" customHeight="1">
      <c r="A37" s="250"/>
      <c r="B37" s="251" t="s">
        <v>43</v>
      </c>
      <c r="C37" s="251"/>
      <c r="D37" s="158">
        <v>2.1</v>
      </c>
      <c r="E37" s="16">
        <f>D37*75</f>
        <v>157.5</v>
      </c>
      <c r="F37" s="251" t="s">
        <v>43</v>
      </c>
      <c r="G37" s="251"/>
      <c r="H37" s="158">
        <v>2.1</v>
      </c>
      <c r="I37" s="16">
        <f>H37*75</f>
        <v>157.5</v>
      </c>
      <c r="J37" s="251" t="s">
        <v>43</v>
      </c>
      <c r="K37" s="251"/>
      <c r="L37" s="158">
        <v>2.4</v>
      </c>
      <c r="M37" s="16">
        <f>L37*75</f>
        <v>180</v>
      </c>
      <c r="N37" s="251" t="s">
        <v>43</v>
      </c>
      <c r="O37" s="251"/>
      <c r="P37" s="158">
        <v>2.5</v>
      </c>
      <c r="Q37" s="16">
        <f>P37*75</f>
        <v>187.5</v>
      </c>
      <c r="R37" s="251" t="s">
        <v>43</v>
      </c>
      <c r="S37" s="251"/>
      <c r="T37" s="158">
        <v>2.1</v>
      </c>
      <c r="U37" s="16">
        <f>T37*75</f>
        <v>157.5</v>
      </c>
    </row>
    <row r="38" spans="1:21" s="49" customFormat="1" ht="19.149999999999999" customHeight="1">
      <c r="A38" s="250"/>
      <c r="B38" s="251" t="s">
        <v>32</v>
      </c>
      <c r="C38" s="251"/>
      <c r="D38" s="158">
        <v>1.1000000000000001</v>
      </c>
      <c r="E38" s="16">
        <f>D38*25</f>
        <v>27.500000000000004</v>
      </c>
      <c r="F38" s="251" t="s">
        <v>32</v>
      </c>
      <c r="G38" s="251"/>
      <c r="H38" s="158">
        <v>1.5</v>
      </c>
      <c r="I38" s="16">
        <f>H38*25</f>
        <v>37.5</v>
      </c>
      <c r="J38" s="251" t="s">
        <v>32</v>
      </c>
      <c r="K38" s="251"/>
      <c r="L38" s="158">
        <v>0.8</v>
      </c>
      <c r="M38" s="16">
        <f>L38*25</f>
        <v>20</v>
      </c>
      <c r="N38" s="251" t="s">
        <v>32</v>
      </c>
      <c r="O38" s="251"/>
      <c r="P38" s="158">
        <v>1.1399999999999999</v>
      </c>
      <c r="Q38" s="16">
        <f>P38*25</f>
        <v>28.499999999999996</v>
      </c>
      <c r="R38" s="251" t="s">
        <v>32</v>
      </c>
      <c r="S38" s="251"/>
      <c r="T38" s="158">
        <v>1.02</v>
      </c>
      <c r="U38" s="16">
        <f>T38*25</f>
        <v>25.5</v>
      </c>
    </row>
    <row r="39" spans="1:21" s="49" customFormat="1" ht="19.149999999999999" customHeight="1">
      <c r="A39" s="250"/>
      <c r="B39" s="251" t="s">
        <v>33</v>
      </c>
      <c r="C39" s="251"/>
      <c r="D39" s="158"/>
      <c r="E39" s="16"/>
      <c r="F39" s="251" t="s">
        <v>33</v>
      </c>
      <c r="G39" s="251"/>
      <c r="H39" s="158"/>
      <c r="I39" s="16"/>
      <c r="J39" s="251" t="s">
        <v>33</v>
      </c>
      <c r="K39" s="251"/>
      <c r="L39" s="161">
        <v>1</v>
      </c>
      <c r="M39" s="16">
        <f>L39*60</f>
        <v>60</v>
      </c>
      <c r="N39" s="251" t="s">
        <v>33</v>
      </c>
      <c r="O39" s="251"/>
      <c r="P39" s="158"/>
      <c r="Q39" s="16"/>
      <c r="R39" s="251" t="s">
        <v>33</v>
      </c>
      <c r="S39" s="251"/>
      <c r="T39" s="158"/>
      <c r="U39" s="16"/>
    </row>
    <row r="40" spans="1:21" s="49" customFormat="1" ht="19.149999999999999" customHeight="1">
      <c r="A40" s="250"/>
      <c r="B40" s="251" t="s">
        <v>22</v>
      </c>
      <c r="C40" s="251"/>
      <c r="D40" s="158"/>
      <c r="E40" s="16"/>
      <c r="F40" s="251" t="s">
        <v>22</v>
      </c>
      <c r="G40" s="251"/>
      <c r="H40" s="158"/>
      <c r="I40" s="16"/>
      <c r="J40" s="251" t="s">
        <v>22</v>
      </c>
      <c r="K40" s="251"/>
      <c r="L40" s="158"/>
      <c r="M40" s="16"/>
      <c r="N40" s="251" t="s">
        <v>22</v>
      </c>
      <c r="O40" s="251"/>
      <c r="P40" s="158"/>
      <c r="Q40" s="16"/>
      <c r="R40" s="251" t="s">
        <v>22</v>
      </c>
      <c r="S40" s="251"/>
      <c r="T40" s="158"/>
      <c r="U40" s="16"/>
    </row>
    <row r="41" spans="1:21" s="49" customFormat="1" ht="19.149999999999999" customHeight="1">
      <c r="A41" s="250"/>
      <c r="B41" s="268" t="s">
        <v>24</v>
      </c>
      <c r="C41" s="268"/>
      <c r="D41" s="158">
        <v>2</v>
      </c>
      <c r="E41" s="16">
        <f t="shared" ref="E41" si="6">D41*70</f>
        <v>140</v>
      </c>
      <c r="F41" s="268" t="s">
        <v>24</v>
      </c>
      <c r="G41" s="268"/>
      <c r="H41" s="158">
        <v>2</v>
      </c>
      <c r="I41" s="16">
        <f t="shared" ref="I41" si="7">H41*70</f>
        <v>140</v>
      </c>
      <c r="J41" s="268" t="s">
        <v>24</v>
      </c>
      <c r="K41" s="268"/>
      <c r="L41" s="158">
        <v>1.9</v>
      </c>
      <c r="M41" s="16">
        <f t="shared" ref="M41" si="8">L41*70</f>
        <v>133</v>
      </c>
      <c r="N41" s="268" t="s">
        <v>24</v>
      </c>
      <c r="O41" s="268"/>
      <c r="P41" s="158">
        <v>1.9</v>
      </c>
      <c r="Q41" s="16">
        <f t="shared" ref="Q41" si="9">P41*70</f>
        <v>133</v>
      </c>
      <c r="R41" s="268" t="s">
        <v>24</v>
      </c>
      <c r="S41" s="268"/>
      <c r="T41" s="158">
        <v>2</v>
      </c>
      <c r="U41" s="16">
        <f t="shared" ref="U41" si="10">T41*70</f>
        <v>140</v>
      </c>
    </row>
    <row r="42" spans="1:21" s="49" customFormat="1" ht="19.149999999999999" customHeight="1">
      <c r="A42" s="250"/>
      <c r="B42" s="251" t="s">
        <v>34</v>
      </c>
      <c r="C42" s="251"/>
      <c r="D42" s="59"/>
      <c r="E42" s="16">
        <f>SUM(E36:E41)</f>
        <v>605</v>
      </c>
      <c r="F42" s="251" t="s">
        <v>34</v>
      </c>
      <c r="G42" s="251"/>
      <c r="H42" s="59"/>
      <c r="I42" s="16">
        <f>SUM(I36:I41)</f>
        <v>594</v>
      </c>
      <c r="J42" s="251" t="s">
        <v>34</v>
      </c>
      <c r="K42" s="251"/>
      <c r="L42" s="59"/>
      <c r="M42" s="16">
        <f>SUM(M36:M41)</f>
        <v>743</v>
      </c>
      <c r="N42" s="251" t="s">
        <v>34</v>
      </c>
      <c r="O42" s="251"/>
      <c r="P42" s="59"/>
      <c r="Q42" s="16">
        <f>SUM(Q36:Q41)</f>
        <v>664</v>
      </c>
      <c r="R42" s="251" t="s">
        <v>34</v>
      </c>
      <c r="S42" s="251"/>
      <c r="T42" s="59"/>
      <c r="U42" s="16">
        <f>SUM(U36:U41)</f>
        <v>673</v>
      </c>
    </row>
    <row r="43" spans="1:21" s="9" customFormat="1" ht="25.5" customHeight="1">
      <c r="A43" s="126"/>
      <c r="B43" s="127" t="s">
        <v>6</v>
      </c>
      <c r="C43" s="127"/>
      <c r="D43" s="127"/>
      <c r="E43" s="127"/>
      <c r="F43" s="127"/>
      <c r="G43" s="127"/>
      <c r="H43" s="127" t="s">
        <v>21</v>
      </c>
      <c r="I43" s="127"/>
      <c r="J43" s="127"/>
      <c r="K43" s="127"/>
      <c r="L43" s="127"/>
      <c r="M43" s="127"/>
      <c r="N43" s="8"/>
      <c r="O43" s="8"/>
      <c r="P43" s="281" t="s">
        <v>7</v>
      </c>
      <c r="Q43" s="281"/>
      <c r="R43" s="1"/>
      <c r="S43" s="1"/>
      <c r="T43" s="1"/>
      <c r="U43" s="1"/>
    </row>
    <row r="44" spans="1:21" s="10" customFormat="1" ht="20.149999999999999" customHeight="1">
      <c r="A44" s="246" t="s">
        <v>105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</row>
    <row r="45" spans="1:21" s="10" customFormat="1" ht="20.149999999999999" customHeight="1">
      <c r="A45" s="63" t="s">
        <v>20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49999999999999" customHeight="1">
      <c r="A46" s="246" t="s">
        <v>13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</row>
  </sheetData>
  <mergeCells count="102">
    <mergeCell ref="A1:K1"/>
    <mergeCell ref="R38:S38"/>
    <mergeCell ref="J7:J17"/>
    <mergeCell ref="O21:O22"/>
    <mergeCell ref="C19:C20"/>
    <mergeCell ref="G19:G20"/>
    <mergeCell ref="G21:G22"/>
    <mergeCell ref="K21:K22"/>
    <mergeCell ref="A5:A6"/>
    <mergeCell ref="B5:B6"/>
    <mergeCell ref="F5:F6"/>
    <mergeCell ref="J5:J6"/>
    <mergeCell ref="N5:N6"/>
    <mergeCell ref="R5:R6"/>
    <mergeCell ref="A23:A27"/>
    <mergeCell ref="B23:B27"/>
    <mergeCell ref="N18:N22"/>
    <mergeCell ref="R28:R32"/>
    <mergeCell ref="A44:M44"/>
    <mergeCell ref="R42:S42"/>
    <mergeCell ref="N42:O42"/>
    <mergeCell ref="J39:K39"/>
    <mergeCell ref="N39:O39"/>
    <mergeCell ref="R39:S39"/>
    <mergeCell ref="J38:K38"/>
    <mergeCell ref="J42:K42"/>
    <mergeCell ref="N40:O40"/>
    <mergeCell ref="J41:K41"/>
    <mergeCell ref="N41:O41"/>
    <mergeCell ref="R41:S41"/>
    <mergeCell ref="N38:O38"/>
    <mergeCell ref="P43:Q43"/>
    <mergeCell ref="R40:S40"/>
    <mergeCell ref="F41:G41"/>
    <mergeCell ref="F42:G42"/>
    <mergeCell ref="B38:C38"/>
    <mergeCell ref="B39:C39"/>
    <mergeCell ref="B40:C40"/>
    <mergeCell ref="R37:S37"/>
    <mergeCell ref="J35:K35"/>
    <mergeCell ref="N36:O36"/>
    <mergeCell ref="N37:O37"/>
    <mergeCell ref="R36:S36"/>
    <mergeCell ref="J36:K36"/>
    <mergeCell ref="J37:K37"/>
    <mergeCell ref="N35:O35"/>
    <mergeCell ref="F36:G36"/>
    <mergeCell ref="F37:G37"/>
    <mergeCell ref="R35:S35"/>
    <mergeCell ref="F38:G38"/>
    <mergeCell ref="F39:G39"/>
    <mergeCell ref="F40:G40"/>
    <mergeCell ref="B7:B12"/>
    <mergeCell ref="B13:B17"/>
    <mergeCell ref="O19:O20"/>
    <mergeCell ref="J23:J27"/>
    <mergeCell ref="N23:N27"/>
    <mergeCell ref="N7:N12"/>
    <mergeCell ref="N28:N32"/>
    <mergeCell ref="K19:K20"/>
    <mergeCell ref="N13:N17"/>
    <mergeCell ref="C21:C22"/>
    <mergeCell ref="B18:B22"/>
    <mergeCell ref="F18:F22"/>
    <mergeCell ref="B36:C36"/>
    <mergeCell ref="B37:C37"/>
    <mergeCell ref="B3:C3"/>
    <mergeCell ref="D3:E3"/>
    <mergeCell ref="F3:G3"/>
    <mergeCell ref="H3:I3"/>
    <mergeCell ref="J3:K3"/>
    <mergeCell ref="A46:M46"/>
    <mergeCell ref="J18:J22"/>
    <mergeCell ref="A7:A12"/>
    <mergeCell ref="A13:A17"/>
    <mergeCell ref="A35:A42"/>
    <mergeCell ref="J40:K40"/>
    <mergeCell ref="A18:A22"/>
    <mergeCell ref="F23:F27"/>
    <mergeCell ref="A28:A32"/>
    <mergeCell ref="F13:F17"/>
    <mergeCell ref="F7:F12"/>
    <mergeCell ref="B28:B32"/>
    <mergeCell ref="F28:F32"/>
    <mergeCell ref="J28:J32"/>
    <mergeCell ref="B35:C35"/>
    <mergeCell ref="F35:G35"/>
    <mergeCell ref="A33:A34"/>
    <mergeCell ref="B41:C41"/>
    <mergeCell ref="B42:C42"/>
    <mergeCell ref="R23:R27"/>
    <mergeCell ref="S21:S22"/>
    <mergeCell ref="R18:R22"/>
    <mergeCell ref="S2:T2"/>
    <mergeCell ref="T3:U3"/>
    <mergeCell ref="L3:M3"/>
    <mergeCell ref="N3:O3"/>
    <mergeCell ref="P3:Q3"/>
    <mergeCell ref="R3:S3"/>
    <mergeCell ref="R7:R12"/>
    <mergeCell ref="R13:R17"/>
    <mergeCell ref="S19:S20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view="pageBreakPreview" topLeftCell="A16" zoomScale="80" zoomScaleNormal="100" zoomScaleSheetLayoutView="80" workbookViewId="0">
      <selection activeCell="O32" sqref="O32"/>
    </sheetView>
  </sheetViews>
  <sheetFormatPr defaultColWidth="9" defaultRowHeight="17"/>
  <cols>
    <col min="1" max="2" width="7.6328125" style="54" customWidth="1"/>
    <col min="3" max="3" width="12.6328125" style="54" customWidth="1"/>
    <col min="4" max="6" width="7.6328125" style="54" customWidth="1"/>
    <col min="7" max="7" width="12.6328125" style="54" customWidth="1"/>
    <col min="8" max="8" width="7.6328125" style="54" customWidth="1"/>
    <col min="9" max="10" width="7.6328125" style="44" customWidth="1"/>
    <col min="11" max="11" width="12.6328125" style="44" customWidth="1"/>
    <col min="12" max="14" width="7.6328125" style="44" customWidth="1"/>
    <col min="15" max="15" width="12.6328125" style="44" customWidth="1"/>
    <col min="16" max="18" width="7.6328125" style="44" customWidth="1"/>
    <col min="19" max="19" width="12.6328125" style="44" customWidth="1"/>
    <col min="20" max="21" width="7.6328125" style="44" customWidth="1"/>
    <col min="22" max="16384" width="9" style="44"/>
  </cols>
  <sheetData>
    <row r="1" spans="1:21" ht="28.5" customHeight="1">
      <c r="A1" s="320" t="str">
        <f>工作表1!A1</f>
        <v xml:space="preserve"> 屏東縣東寧.竹田國民小學112年5月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7" t="str">
        <f>工作表1!F2</f>
        <v>第2週學生午餐食譜(自設廚房)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45" t="str">
        <f>工作表1!A3</f>
        <v>供應人數：703人</v>
      </c>
      <c r="B2" s="46"/>
      <c r="C2" s="46"/>
      <c r="D2" s="46"/>
      <c r="E2" s="46"/>
      <c r="F2" s="46"/>
      <c r="G2" s="47" t="s">
        <v>38</v>
      </c>
      <c r="H2" s="47"/>
      <c r="I2" s="47"/>
      <c r="J2" s="47"/>
      <c r="K2" s="47"/>
      <c r="L2" s="47" t="str">
        <f>工作表1!A4</f>
        <v>食材供應商：西台餐廳</v>
      </c>
      <c r="M2" s="47"/>
      <c r="O2" s="47"/>
      <c r="P2" s="47" t="str">
        <f>工作表1!A5</f>
        <v>電話：08-7792135</v>
      </c>
      <c r="Q2" s="47"/>
      <c r="S2" s="321">
        <f>工作表1!A6</f>
        <v>45034</v>
      </c>
      <c r="T2" s="321"/>
      <c r="U2" s="169" t="s">
        <v>39</v>
      </c>
    </row>
    <row r="3" spans="1:21" ht="19.149999999999999" customHeight="1">
      <c r="A3" s="64" t="s">
        <v>2</v>
      </c>
      <c r="B3" s="322">
        <f>工作表1!C9</f>
        <v>45054</v>
      </c>
      <c r="C3" s="323"/>
      <c r="D3" s="324" t="s">
        <v>25</v>
      </c>
      <c r="E3" s="324"/>
      <c r="F3" s="322">
        <f>工作表1!C10</f>
        <v>45055</v>
      </c>
      <c r="G3" s="323"/>
      <c r="H3" s="324" t="s">
        <v>26</v>
      </c>
      <c r="I3" s="325"/>
      <c r="J3" s="322">
        <f>工作表1!C11</f>
        <v>45056</v>
      </c>
      <c r="K3" s="323"/>
      <c r="L3" s="324" t="s">
        <v>27</v>
      </c>
      <c r="M3" s="325"/>
      <c r="N3" s="326">
        <f>工作表1!C12</f>
        <v>45057</v>
      </c>
      <c r="O3" s="323"/>
      <c r="P3" s="324" t="s">
        <v>28</v>
      </c>
      <c r="Q3" s="324"/>
      <c r="R3" s="322">
        <f>工作表1!C13</f>
        <v>45058</v>
      </c>
      <c r="S3" s="323"/>
      <c r="T3" s="324" t="s">
        <v>29</v>
      </c>
      <c r="U3" s="325"/>
    </row>
    <row r="4" spans="1:21" s="42" customFormat="1" ht="19.149999999999999" customHeight="1">
      <c r="A4" s="196" t="s">
        <v>3</v>
      </c>
      <c r="B4" s="200" t="s">
        <v>41</v>
      </c>
      <c r="C4" s="196" t="s">
        <v>23</v>
      </c>
      <c r="D4" s="200" t="s">
        <v>35</v>
      </c>
      <c r="E4" s="203" t="s">
        <v>30</v>
      </c>
      <c r="F4" s="200" t="s">
        <v>41</v>
      </c>
      <c r="G4" s="196" t="s">
        <v>23</v>
      </c>
      <c r="H4" s="200" t="s">
        <v>35</v>
      </c>
      <c r="I4" s="200" t="s">
        <v>30</v>
      </c>
      <c r="J4" s="200" t="s">
        <v>41</v>
      </c>
      <c r="K4" s="196" t="s">
        <v>23</v>
      </c>
      <c r="L4" s="200" t="s">
        <v>35</v>
      </c>
      <c r="M4" s="200" t="s">
        <v>30</v>
      </c>
      <c r="N4" s="204" t="s">
        <v>41</v>
      </c>
      <c r="O4" s="196" t="s">
        <v>23</v>
      </c>
      <c r="P4" s="200" t="s">
        <v>35</v>
      </c>
      <c r="Q4" s="203" t="s">
        <v>30</v>
      </c>
      <c r="R4" s="200" t="s">
        <v>41</v>
      </c>
      <c r="S4" s="196" t="s">
        <v>23</v>
      </c>
      <c r="T4" s="200" t="s">
        <v>35</v>
      </c>
      <c r="U4" s="200" t="s">
        <v>30</v>
      </c>
    </row>
    <row r="5" spans="1:21" s="67" customFormat="1" ht="16.5" customHeight="1">
      <c r="A5" s="285" t="s">
        <v>0</v>
      </c>
      <c r="B5" s="286" t="s">
        <v>46</v>
      </c>
      <c r="C5" s="108" t="s">
        <v>47</v>
      </c>
      <c r="D5" s="90">
        <f>1000/703*E5</f>
        <v>96.728307254623033</v>
      </c>
      <c r="E5" s="91" t="s">
        <v>279</v>
      </c>
      <c r="F5" s="286" t="s">
        <v>80</v>
      </c>
      <c r="G5" s="108" t="s">
        <v>47</v>
      </c>
      <c r="H5" s="90">
        <f>1000/703*I5</f>
        <v>82.503556187766705</v>
      </c>
      <c r="I5" s="94" t="s">
        <v>278</v>
      </c>
      <c r="J5" s="318" t="s">
        <v>172</v>
      </c>
      <c r="K5" s="162" t="s">
        <v>172</v>
      </c>
      <c r="L5" s="90">
        <f>1000/703*M5</f>
        <v>170.69701280227596</v>
      </c>
      <c r="M5" s="23" t="s">
        <v>212</v>
      </c>
      <c r="N5" s="286" t="s">
        <v>80</v>
      </c>
      <c r="O5" s="108" t="s">
        <v>47</v>
      </c>
      <c r="P5" s="90">
        <f>1000/703*Q5</f>
        <v>82.503556187766705</v>
      </c>
      <c r="Q5" s="94" t="s">
        <v>278</v>
      </c>
      <c r="R5" s="319" t="s">
        <v>46</v>
      </c>
      <c r="S5" s="107" t="s">
        <v>47</v>
      </c>
      <c r="T5" s="90">
        <f>1000/703*U5</f>
        <v>96.728307254623033</v>
      </c>
      <c r="U5" s="94" t="s">
        <v>279</v>
      </c>
    </row>
    <row r="6" spans="1:21" s="67" customFormat="1" ht="16.5" customHeight="1">
      <c r="A6" s="285"/>
      <c r="B6" s="287"/>
      <c r="C6" s="101"/>
      <c r="D6" s="90"/>
      <c r="E6" s="91"/>
      <c r="F6" s="287"/>
      <c r="G6" s="101" t="s">
        <v>107</v>
      </c>
      <c r="H6" s="90">
        <f t="shared" ref="H6:H32" si="0">1000/703*I6</f>
        <v>14.22475106685633</v>
      </c>
      <c r="I6" s="94" t="s">
        <v>52</v>
      </c>
      <c r="J6" s="318"/>
      <c r="K6" s="161"/>
      <c r="L6" s="90"/>
      <c r="M6" s="23"/>
      <c r="N6" s="287"/>
      <c r="O6" s="101" t="s">
        <v>107</v>
      </c>
      <c r="P6" s="90">
        <f t="shared" ref="P6:P31" si="1">1000/703*Q6</f>
        <v>14.22475106685633</v>
      </c>
      <c r="Q6" s="94" t="s">
        <v>52</v>
      </c>
      <c r="R6" s="319"/>
      <c r="S6" s="105"/>
      <c r="T6" s="90"/>
      <c r="U6" s="68"/>
    </row>
    <row r="7" spans="1:21" s="65" customFormat="1" ht="16.5" customHeight="1">
      <c r="A7" s="311" t="s">
        <v>31</v>
      </c>
      <c r="B7" s="264" t="s">
        <v>162</v>
      </c>
      <c r="C7" s="144" t="s">
        <v>135</v>
      </c>
      <c r="D7" s="90">
        <f t="shared" ref="D7:D30" si="2">1000/703*E7</f>
        <v>31.294452347083926</v>
      </c>
      <c r="E7" s="91" t="s">
        <v>254</v>
      </c>
      <c r="F7" s="386" t="s">
        <v>381</v>
      </c>
      <c r="G7" s="89" t="s">
        <v>270</v>
      </c>
      <c r="H7" s="90">
        <f t="shared" si="0"/>
        <v>85.348506401137982</v>
      </c>
      <c r="I7" s="114">
        <v>60</v>
      </c>
      <c r="J7" s="310" t="s">
        <v>168</v>
      </c>
      <c r="K7" s="163" t="s">
        <v>87</v>
      </c>
      <c r="L7" s="90">
        <f t="shared" ref="L7:L30" si="3">1000/703*M7</f>
        <v>34.139402560455189</v>
      </c>
      <c r="M7" s="23" t="s">
        <v>171</v>
      </c>
      <c r="N7" s="258" t="s">
        <v>329</v>
      </c>
      <c r="O7" s="25" t="s">
        <v>290</v>
      </c>
      <c r="P7" s="90">
        <f t="shared" si="1"/>
        <v>78.236130867709818</v>
      </c>
      <c r="Q7" s="94" t="s">
        <v>76</v>
      </c>
      <c r="R7" s="258" t="s">
        <v>341</v>
      </c>
      <c r="S7" s="100" t="s">
        <v>342</v>
      </c>
      <c r="T7" s="90">
        <f t="shared" ref="T7:T29" si="4">1000/703*U7</f>
        <v>99.57325746799431</v>
      </c>
      <c r="U7" s="94" t="s">
        <v>343</v>
      </c>
    </row>
    <row r="8" spans="1:21" s="65" customFormat="1" ht="16.5" customHeight="1">
      <c r="A8" s="312"/>
      <c r="B8" s="264"/>
      <c r="C8" s="20" t="s">
        <v>136</v>
      </c>
      <c r="D8" s="90">
        <f t="shared" si="2"/>
        <v>46.941678520625885</v>
      </c>
      <c r="E8" s="91" t="s">
        <v>255</v>
      </c>
      <c r="F8" s="386"/>
      <c r="G8" s="89" t="s">
        <v>355</v>
      </c>
      <c r="H8" s="90">
        <f t="shared" si="0"/>
        <v>21.337126600284495</v>
      </c>
      <c r="I8" s="114">
        <v>15</v>
      </c>
      <c r="J8" s="310"/>
      <c r="K8" s="32" t="s">
        <v>169</v>
      </c>
      <c r="L8" s="90">
        <f t="shared" si="3"/>
        <v>35.56187766714082</v>
      </c>
      <c r="M8" s="24" t="s">
        <v>63</v>
      </c>
      <c r="N8" s="259"/>
      <c r="O8" s="214" t="s">
        <v>68</v>
      </c>
      <c r="P8" s="90">
        <f t="shared" si="1"/>
        <v>7.1123755334281649</v>
      </c>
      <c r="Q8" s="76" t="s">
        <v>44</v>
      </c>
      <c r="R8" s="259"/>
      <c r="S8" s="100" t="s">
        <v>344</v>
      </c>
      <c r="T8" s="90">
        <f t="shared" si="4"/>
        <v>12.802275960170697</v>
      </c>
      <c r="U8" s="94" t="s">
        <v>86</v>
      </c>
    </row>
    <row r="9" spans="1:21" s="65" customFormat="1" ht="16.5" customHeight="1">
      <c r="A9" s="312"/>
      <c r="B9" s="264"/>
      <c r="C9" s="26" t="s">
        <v>156</v>
      </c>
      <c r="D9" s="90">
        <f t="shared" si="2"/>
        <v>21.337126600284495</v>
      </c>
      <c r="E9" s="91" t="s">
        <v>53</v>
      </c>
      <c r="F9" s="386"/>
      <c r="G9" s="100" t="s">
        <v>369</v>
      </c>
      <c r="H9" s="90">
        <f t="shared" si="0"/>
        <v>7.1123755334281649</v>
      </c>
      <c r="I9" s="114">
        <v>5</v>
      </c>
      <c r="J9" s="310"/>
      <c r="K9" s="32" t="s">
        <v>170</v>
      </c>
      <c r="L9" s="90">
        <f t="shared" si="3"/>
        <v>7.1123755334281649</v>
      </c>
      <c r="M9" s="24" t="s">
        <v>44</v>
      </c>
      <c r="N9" s="259"/>
      <c r="O9" s="17" t="s">
        <v>284</v>
      </c>
      <c r="P9" s="90">
        <f t="shared" si="1"/>
        <v>7.1123755334281649</v>
      </c>
      <c r="Q9" s="94" t="s">
        <v>44</v>
      </c>
      <c r="R9" s="259"/>
      <c r="S9" s="101" t="s">
        <v>49</v>
      </c>
      <c r="T9" s="90">
        <f t="shared" si="4"/>
        <v>0.85348506401137969</v>
      </c>
      <c r="U9" s="76" t="s">
        <v>56</v>
      </c>
    </row>
    <row r="10" spans="1:21" s="65" customFormat="1" ht="16.5" customHeight="1">
      <c r="A10" s="312"/>
      <c r="B10" s="264"/>
      <c r="C10" s="20" t="s">
        <v>133</v>
      </c>
      <c r="D10" s="90">
        <f t="shared" si="2"/>
        <v>0.85348506401137969</v>
      </c>
      <c r="E10" s="79" t="s">
        <v>56</v>
      </c>
      <c r="F10" s="386"/>
      <c r="G10" s="100" t="s">
        <v>373</v>
      </c>
      <c r="H10" s="90">
        <f t="shared" ref="H10" si="5">1000/703*I10</f>
        <v>4.2674253200568986</v>
      </c>
      <c r="I10" s="114">
        <v>3</v>
      </c>
      <c r="J10" s="310"/>
      <c r="K10" s="32" t="s">
        <v>159</v>
      </c>
      <c r="L10" s="90">
        <f t="shared" si="3"/>
        <v>1.7069701280227594</v>
      </c>
      <c r="M10" s="24" t="s">
        <v>326</v>
      </c>
      <c r="N10" s="259"/>
      <c r="O10" s="17" t="s">
        <v>71</v>
      </c>
      <c r="P10" s="90">
        <f t="shared" si="1"/>
        <v>21.337126600284495</v>
      </c>
      <c r="Q10" s="76" t="s">
        <v>53</v>
      </c>
      <c r="R10" s="259"/>
      <c r="S10" s="101"/>
      <c r="T10" s="90"/>
      <c r="U10" s="76"/>
    </row>
    <row r="11" spans="1:21" s="65" customFormat="1" ht="16.5" customHeight="1">
      <c r="A11" s="312"/>
      <c r="B11" s="264"/>
      <c r="C11" s="20"/>
      <c r="D11" s="90"/>
      <c r="E11" s="79"/>
      <c r="F11" s="386"/>
      <c r="G11" s="100" t="s">
        <v>101</v>
      </c>
      <c r="H11" s="90">
        <f t="shared" ref="H11" si="6">1000/703*I11</f>
        <v>0.85348506401137969</v>
      </c>
      <c r="I11" s="114">
        <v>0.6</v>
      </c>
      <c r="J11" s="310"/>
      <c r="K11" s="32" t="s">
        <v>327</v>
      </c>
      <c r="L11" s="90">
        <f t="shared" si="3"/>
        <v>0.85348506401137969</v>
      </c>
      <c r="M11" s="24" t="s">
        <v>328</v>
      </c>
      <c r="N11" s="260"/>
      <c r="O11" s="81"/>
      <c r="P11" s="90"/>
      <c r="Q11" s="76"/>
      <c r="R11" s="260"/>
      <c r="S11" s="101"/>
      <c r="T11" s="90"/>
      <c r="U11" s="76"/>
    </row>
    <row r="12" spans="1:21" s="65" customFormat="1" ht="16.5" customHeight="1">
      <c r="A12" s="311" t="s">
        <v>4</v>
      </c>
      <c r="B12" s="297" t="s">
        <v>310</v>
      </c>
      <c r="C12" s="20" t="s">
        <v>308</v>
      </c>
      <c r="D12" s="90">
        <f t="shared" si="2"/>
        <v>42.674253200568991</v>
      </c>
      <c r="E12" s="94" t="s">
        <v>325</v>
      </c>
      <c r="F12" s="297" t="s">
        <v>314</v>
      </c>
      <c r="G12" s="99" t="s">
        <v>87</v>
      </c>
      <c r="H12" s="90">
        <f t="shared" si="0"/>
        <v>8.5348506401137971</v>
      </c>
      <c r="I12" s="94" t="s">
        <v>50</v>
      </c>
      <c r="J12" s="310" t="s">
        <v>213</v>
      </c>
      <c r="K12" s="130" t="s">
        <v>214</v>
      </c>
      <c r="L12" s="90">
        <f t="shared" si="3"/>
        <v>29.871977240398291</v>
      </c>
      <c r="M12" s="131" t="s">
        <v>215</v>
      </c>
      <c r="N12" s="297" t="s">
        <v>234</v>
      </c>
      <c r="O12" s="101" t="s">
        <v>235</v>
      </c>
      <c r="P12" s="90">
        <f t="shared" si="1"/>
        <v>56.899004267425319</v>
      </c>
      <c r="Q12" s="90">
        <v>40</v>
      </c>
      <c r="R12" s="258" t="s">
        <v>267</v>
      </c>
      <c r="S12" s="193" t="s">
        <v>268</v>
      </c>
      <c r="T12" s="90">
        <f t="shared" si="4"/>
        <v>17.069701280227594</v>
      </c>
      <c r="U12" s="90">
        <v>12</v>
      </c>
    </row>
    <row r="13" spans="1:21" s="65" customFormat="1" ht="16.5" customHeight="1">
      <c r="A13" s="312"/>
      <c r="B13" s="297"/>
      <c r="C13" s="20" t="s">
        <v>309</v>
      </c>
      <c r="D13" s="90">
        <f t="shared" si="2"/>
        <v>38.40682788051209</v>
      </c>
      <c r="E13" s="94" t="s">
        <v>248</v>
      </c>
      <c r="F13" s="297"/>
      <c r="G13" s="99" t="s">
        <v>71</v>
      </c>
      <c r="H13" s="90">
        <f t="shared" si="0"/>
        <v>14.22475106685633</v>
      </c>
      <c r="I13" s="94" t="s">
        <v>52</v>
      </c>
      <c r="J13" s="310"/>
      <c r="K13" s="26"/>
      <c r="L13" s="90"/>
      <c r="M13" s="79"/>
      <c r="N13" s="297"/>
      <c r="O13" s="101" t="s">
        <v>109</v>
      </c>
      <c r="P13" s="90">
        <f t="shared" si="1"/>
        <v>28.449502133712659</v>
      </c>
      <c r="Q13" s="90">
        <v>20</v>
      </c>
      <c r="R13" s="259"/>
      <c r="S13" s="193" t="s">
        <v>167</v>
      </c>
      <c r="T13" s="90">
        <f t="shared" si="4"/>
        <v>21.337126600284495</v>
      </c>
      <c r="U13" s="90">
        <v>15</v>
      </c>
    </row>
    <row r="14" spans="1:21" s="65" customFormat="1" ht="16.5" customHeight="1">
      <c r="A14" s="312"/>
      <c r="B14" s="297"/>
      <c r="C14" s="20" t="s">
        <v>228</v>
      </c>
      <c r="D14" s="90">
        <f t="shared" si="2"/>
        <v>4.2674253200568986</v>
      </c>
      <c r="E14" s="94" t="s">
        <v>64</v>
      </c>
      <c r="F14" s="297"/>
      <c r="G14" s="99" t="s">
        <v>312</v>
      </c>
      <c r="H14" s="90">
        <f t="shared" si="0"/>
        <v>28.449502133712659</v>
      </c>
      <c r="I14" s="94" t="s">
        <v>313</v>
      </c>
      <c r="J14" s="310"/>
      <c r="K14" s="148"/>
      <c r="L14" s="90"/>
      <c r="M14" s="73"/>
      <c r="N14" s="297"/>
      <c r="O14" s="99"/>
      <c r="P14" s="90"/>
      <c r="Q14" s="94"/>
      <c r="R14" s="259"/>
      <c r="S14" s="193" t="s">
        <v>132</v>
      </c>
      <c r="T14" s="90">
        <f t="shared" si="4"/>
        <v>8.5348506401137971</v>
      </c>
      <c r="U14" s="94" t="s">
        <v>50</v>
      </c>
    </row>
    <row r="15" spans="1:21" s="65" customFormat="1" ht="16.5" customHeight="1">
      <c r="A15" s="312"/>
      <c r="B15" s="297"/>
      <c r="C15" s="19"/>
      <c r="D15" s="90"/>
      <c r="E15" s="94"/>
      <c r="F15" s="297"/>
      <c r="G15" s="81" t="s">
        <v>61</v>
      </c>
      <c r="H15" s="90">
        <f t="shared" ref="H15" si="7">1000/703*I15</f>
        <v>35.56187766714082</v>
      </c>
      <c r="I15" s="76" t="s">
        <v>336</v>
      </c>
      <c r="J15" s="310"/>
      <c r="K15" s="149"/>
      <c r="L15" s="90"/>
      <c r="M15" s="157"/>
      <c r="N15" s="297"/>
      <c r="O15" s="81"/>
      <c r="P15" s="90"/>
      <c r="Q15" s="76"/>
      <c r="R15" s="259"/>
      <c r="S15" s="193" t="s">
        <v>273</v>
      </c>
      <c r="T15" s="90">
        <f t="shared" si="4"/>
        <v>8.5348506401137971</v>
      </c>
      <c r="U15" s="76" t="s">
        <v>50</v>
      </c>
    </row>
    <row r="16" spans="1:21" s="65" customFormat="1" ht="16.5" customHeight="1">
      <c r="A16" s="312"/>
      <c r="B16" s="297"/>
      <c r="C16" s="81"/>
      <c r="D16" s="90"/>
      <c r="E16" s="76"/>
      <c r="F16" s="297"/>
      <c r="G16" s="81"/>
      <c r="H16" s="90"/>
      <c r="I16" s="76"/>
      <c r="J16" s="310"/>
      <c r="K16" s="25"/>
      <c r="L16" s="90"/>
      <c r="M16" s="91"/>
      <c r="N16" s="297"/>
      <c r="O16" s="81"/>
      <c r="P16" s="90"/>
      <c r="Q16" s="76"/>
      <c r="R16" s="260"/>
      <c r="S16" s="178"/>
      <c r="T16" s="90"/>
      <c r="U16" s="62"/>
    </row>
    <row r="17" spans="1:21" s="49" customFormat="1" ht="19.149999999999999" customHeight="1">
      <c r="A17" s="298" t="s">
        <v>14</v>
      </c>
      <c r="B17" s="300" t="s">
        <v>15</v>
      </c>
      <c r="C17" s="21" t="s">
        <v>124</v>
      </c>
      <c r="D17" s="90">
        <f t="shared" si="2"/>
        <v>75.391180654338541</v>
      </c>
      <c r="E17" s="201">
        <v>53</v>
      </c>
      <c r="F17" s="300" t="s">
        <v>15</v>
      </c>
      <c r="G17" s="21" t="s">
        <v>124</v>
      </c>
      <c r="H17" s="90">
        <f t="shared" si="0"/>
        <v>75.391180654338541</v>
      </c>
      <c r="I17" s="196">
        <v>53</v>
      </c>
      <c r="J17" s="300" t="s">
        <v>15</v>
      </c>
      <c r="K17" s="32" t="s">
        <v>51</v>
      </c>
      <c r="L17" s="90">
        <f t="shared" si="3"/>
        <v>75.391180654338541</v>
      </c>
      <c r="M17" s="18" t="s">
        <v>303</v>
      </c>
      <c r="N17" s="313" t="s">
        <v>15</v>
      </c>
      <c r="O17" s="21" t="s">
        <v>160</v>
      </c>
      <c r="P17" s="90">
        <f t="shared" si="1"/>
        <v>75.391180654338541</v>
      </c>
      <c r="Q17" s="201">
        <v>53</v>
      </c>
      <c r="R17" s="307" t="s">
        <v>15</v>
      </c>
      <c r="S17" s="21" t="s">
        <v>124</v>
      </c>
      <c r="T17" s="90">
        <f t="shared" si="4"/>
        <v>75.391180654338541</v>
      </c>
      <c r="U17" s="205">
        <v>53</v>
      </c>
    </row>
    <row r="18" spans="1:21" s="49" customFormat="1" ht="19.149999999999999" customHeight="1">
      <c r="A18" s="298"/>
      <c r="B18" s="300"/>
      <c r="C18" s="314" t="s">
        <v>17</v>
      </c>
      <c r="D18" s="90"/>
      <c r="E18" s="201"/>
      <c r="F18" s="300"/>
      <c r="G18" s="308" t="s">
        <v>19</v>
      </c>
      <c r="H18" s="90"/>
      <c r="I18" s="196"/>
      <c r="J18" s="300"/>
      <c r="K18" s="316" t="s">
        <v>17</v>
      </c>
      <c r="L18" s="90"/>
      <c r="M18" s="196"/>
      <c r="N18" s="313"/>
      <c r="O18" s="308" t="s">
        <v>18</v>
      </c>
      <c r="P18" s="90"/>
      <c r="Q18" s="201"/>
      <c r="R18" s="307"/>
      <c r="S18" s="305" t="s">
        <v>17</v>
      </c>
      <c r="T18" s="90"/>
      <c r="U18" s="62"/>
    </row>
    <row r="19" spans="1:21" s="49" customFormat="1" ht="19.149999999999999" customHeight="1">
      <c r="A19" s="298"/>
      <c r="B19" s="300"/>
      <c r="C19" s="315"/>
      <c r="D19" s="90"/>
      <c r="E19" s="201"/>
      <c r="F19" s="300"/>
      <c r="G19" s="309"/>
      <c r="H19" s="90"/>
      <c r="I19" s="196"/>
      <c r="J19" s="300"/>
      <c r="K19" s="317"/>
      <c r="L19" s="90"/>
      <c r="M19" s="196"/>
      <c r="N19" s="313"/>
      <c r="O19" s="309"/>
      <c r="P19" s="90"/>
      <c r="Q19" s="201"/>
      <c r="R19" s="307"/>
      <c r="S19" s="305"/>
      <c r="T19" s="90"/>
      <c r="U19" s="40"/>
    </row>
    <row r="20" spans="1:21" s="49" customFormat="1" ht="19.149999999999999" customHeight="1">
      <c r="A20" s="298"/>
      <c r="B20" s="300"/>
      <c r="C20" s="306" t="s">
        <v>16</v>
      </c>
      <c r="D20" s="90"/>
      <c r="E20" s="201"/>
      <c r="F20" s="300"/>
      <c r="G20" s="306" t="s">
        <v>16</v>
      </c>
      <c r="H20" s="90"/>
      <c r="I20" s="196"/>
      <c r="J20" s="300"/>
      <c r="K20" s="306" t="s">
        <v>16</v>
      </c>
      <c r="L20" s="90"/>
      <c r="M20" s="196"/>
      <c r="N20" s="313"/>
      <c r="O20" s="306" t="s">
        <v>16</v>
      </c>
      <c r="P20" s="90"/>
      <c r="Q20" s="201"/>
      <c r="R20" s="307"/>
      <c r="S20" s="235" t="s">
        <v>16</v>
      </c>
      <c r="T20" s="90"/>
      <c r="U20" s="40"/>
    </row>
    <row r="21" spans="1:21" s="49" customFormat="1" ht="19.149999999999999" customHeight="1">
      <c r="A21" s="298"/>
      <c r="B21" s="300"/>
      <c r="C21" s="306"/>
      <c r="D21" s="90"/>
      <c r="E21" s="51"/>
      <c r="F21" s="300"/>
      <c r="G21" s="306"/>
      <c r="H21" s="90"/>
      <c r="I21" s="196"/>
      <c r="J21" s="300"/>
      <c r="K21" s="306"/>
      <c r="L21" s="90"/>
      <c r="M21" s="196"/>
      <c r="N21" s="313"/>
      <c r="O21" s="306"/>
      <c r="P21" s="90"/>
      <c r="Q21" s="201"/>
      <c r="R21" s="307"/>
      <c r="S21" s="236"/>
      <c r="T21" s="90"/>
      <c r="U21" s="40"/>
    </row>
    <row r="22" spans="1:21" s="49" customFormat="1" ht="19.149999999999999" customHeight="1">
      <c r="A22" s="298" t="s">
        <v>9</v>
      </c>
      <c r="B22" s="300"/>
      <c r="C22" s="25"/>
      <c r="D22" s="90"/>
      <c r="E22" s="39"/>
      <c r="F22" s="301"/>
      <c r="G22" s="35"/>
      <c r="H22" s="90"/>
      <c r="I22" s="29"/>
      <c r="J22" s="273"/>
      <c r="K22" s="130"/>
      <c r="L22" s="90"/>
      <c r="M22" s="179"/>
      <c r="N22" s="304"/>
      <c r="O22" s="20"/>
      <c r="P22" s="90"/>
      <c r="Q22" s="23"/>
      <c r="R22" s="297"/>
      <c r="S22" s="101"/>
      <c r="T22" s="90"/>
      <c r="U22" s="90"/>
    </row>
    <row r="23" spans="1:21" s="49" customFormat="1" ht="19.149999999999999" customHeight="1">
      <c r="A23" s="299"/>
      <c r="B23" s="300"/>
      <c r="C23" s="34"/>
      <c r="D23" s="90"/>
      <c r="E23" s="39"/>
      <c r="F23" s="302"/>
      <c r="G23" s="36"/>
      <c r="H23" s="90"/>
      <c r="I23" s="29"/>
      <c r="J23" s="273"/>
      <c r="K23" s="20"/>
      <c r="L23" s="90"/>
      <c r="M23" s="31"/>
      <c r="N23" s="304"/>
      <c r="O23" s="20"/>
      <c r="P23" s="90"/>
      <c r="Q23" s="23"/>
      <c r="R23" s="297"/>
      <c r="S23" s="101"/>
      <c r="T23" s="90"/>
      <c r="U23" s="90"/>
    </row>
    <row r="24" spans="1:21" s="49" customFormat="1" ht="19.149999999999999" customHeight="1">
      <c r="A24" s="299"/>
      <c r="B24" s="300"/>
      <c r="C24" s="19"/>
      <c r="D24" s="90"/>
      <c r="E24" s="24"/>
      <c r="F24" s="302"/>
      <c r="G24" s="35"/>
      <c r="H24" s="90"/>
      <c r="I24" s="29"/>
      <c r="J24" s="273"/>
      <c r="K24" s="37"/>
      <c r="L24" s="90"/>
      <c r="M24" s="31"/>
      <c r="N24" s="304"/>
      <c r="O24" s="19"/>
      <c r="P24" s="90"/>
      <c r="Q24" s="24"/>
      <c r="R24" s="297"/>
      <c r="S24" s="99"/>
      <c r="T24" s="90"/>
      <c r="U24" s="94"/>
    </row>
    <row r="25" spans="1:21" s="49" customFormat="1" ht="19.149999999999999" customHeight="1">
      <c r="A25" s="299"/>
      <c r="B25" s="300"/>
      <c r="C25" s="19"/>
      <c r="D25" s="90"/>
      <c r="E25" s="24"/>
      <c r="F25" s="302"/>
      <c r="G25" s="30"/>
      <c r="H25" s="90"/>
      <c r="I25" s="29"/>
      <c r="J25" s="273"/>
      <c r="K25" s="196"/>
      <c r="L25" s="90"/>
      <c r="M25" s="18"/>
      <c r="N25" s="304"/>
      <c r="O25" s="19"/>
      <c r="P25" s="90"/>
      <c r="Q25" s="24"/>
      <c r="R25" s="297"/>
      <c r="S25" s="81"/>
      <c r="T25" s="90"/>
      <c r="U25" s="76"/>
    </row>
    <row r="26" spans="1:21" s="49" customFormat="1" ht="19.149999999999999" customHeight="1">
      <c r="A26" s="299"/>
      <c r="B26" s="300"/>
      <c r="C26" s="19"/>
      <c r="D26" s="90"/>
      <c r="E26" s="24"/>
      <c r="F26" s="303"/>
      <c r="G26" s="19"/>
      <c r="H26" s="90"/>
      <c r="I26" s="29"/>
      <c r="J26" s="272"/>
      <c r="K26" s="16"/>
      <c r="L26" s="90"/>
      <c r="M26" s="18"/>
      <c r="N26" s="304"/>
      <c r="O26" s="19"/>
      <c r="P26" s="90"/>
      <c r="Q26" s="24"/>
      <c r="R26" s="297"/>
      <c r="S26" s="81"/>
      <c r="T26" s="90"/>
      <c r="U26" s="76"/>
    </row>
    <row r="27" spans="1:21" s="65" customFormat="1" ht="16.5" customHeight="1">
      <c r="A27" s="248" t="s">
        <v>1</v>
      </c>
      <c r="B27" s="264" t="s">
        <v>226</v>
      </c>
      <c r="C27" s="92" t="s">
        <v>61</v>
      </c>
      <c r="D27" s="90">
        <f t="shared" si="2"/>
        <v>25.604551920341393</v>
      </c>
      <c r="E27" s="91" t="s">
        <v>59</v>
      </c>
      <c r="F27" s="297" t="s">
        <v>295</v>
      </c>
      <c r="G27" s="99" t="s">
        <v>296</v>
      </c>
      <c r="H27" s="90">
        <f t="shared" si="0"/>
        <v>17.069701280227594</v>
      </c>
      <c r="I27" s="94" t="s">
        <v>48</v>
      </c>
      <c r="J27" s="297" t="s">
        <v>116</v>
      </c>
      <c r="K27" s="99" t="s">
        <v>91</v>
      </c>
      <c r="L27" s="90">
        <f t="shared" si="3"/>
        <v>0.85348506401137969</v>
      </c>
      <c r="M27" s="94" t="s">
        <v>56</v>
      </c>
      <c r="N27" s="272" t="s">
        <v>183</v>
      </c>
      <c r="O27" s="100" t="s">
        <v>83</v>
      </c>
      <c r="P27" s="90">
        <f t="shared" si="1"/>
        <v>4.2674253200568986</v>
      </c>
      <c r="Q27" s="94" t="s">
        <v>64</v>
      </c>
      <c r="R27" s="258" t="s">
        <v>54</v>
      </c>
      <c r="S27" s="149" t="s">
        <v>92</v>
      </c>
      <c r="T27" s="90">
        <f t="shared" si="4"/>
        <v>0.42674253200568985</v>
      </c>
      <c r="U27" s="94" t="s">
        <v>219</v>
      </c>
    </row>
    <row r="28" spans="1:21" s="65" customFormat="1" ht="16.5" customHeight="1">
      <c r="A28" s="248"/>
      <c r="B28" s="264"/>
      <c r="C28" s="92" t="s">
        <v>82</v>
      </c>
      <c r="D28" s="90">
        <f t="shared" si="2"/>
        <v>8.5348506401137971</v>
      </c>
      <c r="E28" s="91" t="s">
        <v>50</v>
      </c>
      <c r="F28" s="297"/>
      <c r="G28" s="99" t="s">
        <v>293</v>
      </c>
      <c r="H28" s="90">
        <f t="shared" si="0"/>
        <v>8.5348506401137971</v>
      </c>
      <c r="I28" s="94" t="s">
        <v>50</v>
      </c>
      <c r="J28" s="297"/>
      <c r="K28" s="99" t="s">
        <v>90</v>
      </c>
      <c r="L28" s="90">
        <f t="shared" si="3"/>
        <v>8.5348506401137971</v>
      </c>
      <c r="M28" s="94" t="s">
        <v>50</v>
      </c>
      <c r="N28" s="272"/>
      <c r="O28" s="100" t="s">
        <v>84</v>
      </c>
      <c r="P28" s="90">
        <f t="shared" si="1"/>
        <v>14.22475106685633</v>
      </c>
      <c r="Q28" s="94" t="s">
        <v>52</v>
      </c>
      <c r="R28" s="259"/>
      <c r="S28" s="100" t="s">
        <v>109</v>
      </c>
      <c r="T28" s="90">
        <f t="shared" si="4"/>
        <v>14.22475106685633</v>
      </c>
      <c r="U28" s="94" t="s">
        <v>52</v>
      </c>
    </row>
    <row r="29" spans="1:21" s="65" customFormat="1" ht="16.5" customHeight="1">
      <c r="A29" s="248"/>
      <c r="B29" s="264"/>
      <c r="C29" s="115" t="s">
        <v>181</v>
      </c>
      <c r="D29" s="90">
        <f t="shared" si="2"/>
        <v>0.71123755334281646</v>
      </c>
      <c r="E29" s="91" t="s">
        <v>225</v>
      </c>
      <c r="F29" s="297"/>
      <c r="G29" s="99" t="s">
        <v>68</v>
      </c>
      <c r="H29" s="90">
        <f t="shared" si="0"/>
        <v>7.1123755334281649</v>
      </c>
      <c r="I29" s="94" t="s">
        <v>44</v>
      </c>
      <c r="J29" s="297"/>
      <c r="K29" s="99" t="s">
        <v>88</v>
      </c>
      <c r="L29" s="90">
        <f t="shared" si="3"/>
        <v>8.5348506401137971</v>
      </c>
      <c r="M29" s="94" t="s">
        <v>50</v>
      </c>
      <c r="N29" s="272"/>
      <c r="O29" s="115" t="s">
        <v>113</v>
      </c>
      <c r="P29" s="90">
        <f t="shared" si="1"/>
        <v>4.2674253200568986</v>
      </c>
      <c r="Q29" s="94" t="s">
        <v>64</v>
      </c>
      <c r="R29" s="259"/>
      <c r="S29" s="115" t="s">
        <v>221</v>
      </c>
      <c r="T29" s="90">
        <f t="shared" si="4"/>
        <v>4.2674253200568986</v>
      </c>
      <c r="U29" s="94" t="s">
        <v>64</v>
      </c>
    </row>
    <row r="30" spans="1:21" s="65" customFormat="1" ht="16.5" customHeight="1">
      <c r="A30" s="248"/>
      <c r="B30" s="264"/>
      <c r="C30" s="92" t="s">
        <v>351</v>
      </c>
      <c r="D30" s="90">
        <f t="shared" si="2"/>
        <v>5.6899004267425317</v>
      </c>
      <c r="E30" s="91" t="s">
        <v>321</v>
      </c>
      <c r="F30" s="297"/>
      <c r="G30" s="118" t="s">
        <v>297</v>
      </c>
      <c r="H30" s="90">
        <f t="shared" si="0"/>
        <v>4.2674253200568986</v>
      </c>
      <c r="I30" s="94" t="s">
        <v>64</v>
      </c>
      <c r="J30" s="297"/>
      <c r="K30" s="118" t="s">
        <v>51</v>
      </c>
      <c r="L30" s="90">
        <f t="shared" si="3"/>
        <v>14.22475106685633</v>
      </c>
      <c r="M30" s="94" t="s">
        <v>52</v>
      </c>
      <c r="N30" s="272"/>
      <c r="O30" s="100" t="s">
        <v>88</v>
      </c>
      <c r="P30" s="90">
        <f t="shared" si="1"/>
        <v>8.5348506401137971</v>
      </c>
      <c r="Q30" s="94" t="s">
        <v>50</v>
      </c>
      <c r="R30" s="259"/>
      <c r="S30" s="100"/>
      <c r="T30" s="90"/>
      <c r="U30" s="94"/>
    </row>
    <row r="31" spans="1:21" s="65" customFormat="1" ht="16.5" customHeight="1">
      <c r="A31" s="248"/>
      <c r="B31" s="264"/>
      <c r="C31" s="92"/>
      <c r="D31" s="90"/>
      <c r="E31" s="91"/>
      <c r="F31" s="297"/>
      <c r="G31" s="81" t="s">
        <v>298</v>
      </c>
      <c r="H31" s="90">
        <f t="shared" si="0"/>
        <v>14.22475106685633</v>
      </c>
      <c r="I31" s="94" t="s">
        <v>52</v>
      </c>
      <c r="J31" s="297"/>
      <c r="K31" s="81"/>
      <c r="L31" s="90"/>
      <c r="M31" s="94"/>
      <c r="N31" s="272"/>
      <c r="O31" s="101" t="s">
        <v>79</v>
      </c>
      <c r="P31" s="90">
        <f t="shared" si="1"/>
        <v>4.2674253200568986</v>
      </c>
      <c r="Q31" s="94" t="s">
        <v>64</v>
      </c>
      <c r="R31" s="259"/>
      <c r="S31" s="206"/>
      <c r="T31" s="90"/>
      <c r="U31" s="76"/>
    </row>
    <row r="32" spans="1:21" s="65" customFormat="1" ht="16.5" customHeight="1">
      <c r="A32" s="248"/>
      <c r="B32" s="264"/>
      <c r="C32" s="81"/>
      <c r="D32" s="90"/>
      <c r="E32" s="79"/>
      <c r="F32" s="297"/>
      <c r="G32" s="81" t="s">
        <v>299</v>
      </c>
      <c r="H32" s="90">
        <f t="shared" si="0"/>
        <v>8.5348506401137971</v>
      </c>
      <c r="I32" s="76" t="s">
        <v>50</v>
      </c>
      <c r="J32" s="297"/>
      <c r="K32" s="81"/>
      <c r="L32" s="90"/>
      <c r="M32" s="76"/>
      <c r="N32" s="272"/>
      <c r="O32" s="81"/>
      <c r="P32" s="90"/>
      <c r="Q32" s="76"/>
      <c r="R32" s="260"/>
      <c r="S32" s="206"/>
      <c r="T32" s="90"/>
      <c r="U32" s="76"/>
    </row>
    <row r="33" spans="1:21" s="65" customFormat="1" ht="16.5" customHeight="1">
      <c r="A33" s="261" t="s">
        <v>40</v>
      </c>
      <c r="B33" s="87" t="s">
        <v>8</v>
      </c>
      <c r="C33" s="206"/>
      <c r="D33" s="80"/>
      <c r="E33" s="79"/>
      <c r="F33" s="195" t="s">
        <v>8</v>
      </c>
      <c r="G33" s="206"/>
      <c r="H33" s="206"/>
      <c r="I33" s="76"/>
      <c r="J33" s="199" t="s">
        <v>8</v>
      </c>
      <c r="K33" s="85" t="s">
        <v>8</v>
      </c>
      <c r="L33" s="84">
        <v>1</v>
      </c>
      <c r="M33" s="79" t="s">
        <v>350</v>
      </c>
      <c r="N33" s="195" t="s">
        <v>8</v>
      </c>
      <c r="O33" s="206"/>
      <c r="P33" s="206"/>
      <c r="Q33" s="76"/>
      <c r="R33" s="195" t="s">
        <v>8</v>
      </c>
      <c r="S33" s="206"/>
      <c r="T33" s="206"/>
      <c r="U33" s="76"/>
    </row>
    <row r="34" spans="1:21" s="65" customFormat="1" ht="16.5" customHeight="1">
      <c r="A34" s="262"/>
      <c r="B34" s="75" t="s">
        <v>5</v>
      </c>
      <c r="C34" s="74"/>
      <c r="D34" s="121"/>
      <c r="E34" s="73"/>
      <c r="F34" s="74" t="s">
        <v>5</v>
      </c>
      <c r="G34" s="180"/>
      <c r="H34" s="90"/>
      <c r="I34" s="73"/>
      <c r="J34" s="195" t="s">
        <v>5</v>
      </c>
      <c r="K34" s="180" t="s">
        <v>271</v>
      </c>
      <c r="L34" s="90">
        <f t="shared" ref="L34" si="8">1000/699*M34</f>
        <v>200.28612303290416</v>
      </c>
      <c r="M34" s="73" t="s">
        <v>311</v>
      </c>
      <c r="N34" s="74" t="s">
        <v>10</v>
      </c>
      <c r="O34" s="74"/>
      <c r="P34" s="198"/>
      <c r="Q34" s="78"/>
      <c r="R34" s="74" t="s">
        <v>10</v>
      </c>
      <c r="S34" s="74"/>
      <c r="T34" s="198"/>
    </row>
    <row r="35" spans="1:21" s="9" customFormat="1" ht="19.149999999999999" customHeight="1">
      <c r="A35" s="249" t="s">
        <v>11</v>
      </c>
      <c r="B35" s="274" t="s">
        <v>12</v>
      </c>
      <c r="C35" s="275"/>
      <c r="D35" s="125"/>
      <c r="E35" s="125"/>
      <c r="F35" s="274" t="s">
        <v>12</v>
      </c>
      <c r="G35" s="275"/>
      <c r="H35" s="125"/>
      <c r="I35" s="125"/>
      <c r="J35" s="274" t="s">
        <v>12</v>
      </c>
      <c r="K35" s="275"/>
      <c r="L35" s="125"/>
      <c r="M35" s="125"/>
      <c r="N35" s="274" t="s">
        <v>12</v>
      </c>
      <c r="O35" s="275"/>
      <c r="P35" s="125"/>
      <c r="Q35" s="125"/>
      <c r="R35" s="265" t="s">
        <v>12</v>
      </c>
      <c r="S35" s="267"/>
      <c r="T35" s="197"/>
      <c r="U35" s="197"/>
    </row>
    <row r="36" spans="1:21" s="3" customFormat="1" ht="19.149999999999999" customHeight="1">
      <c r="A36" s="250"/>
      <c r="B36" s="296" t="s">
        <v>42</v>
      </c>
      <c r="C36" s="296"/>
      <c r="D36" s="158">
        <v>4.0999999999999996</v>
      </c>
      <c r="E36" s="16">
        <f>D36*70</f>
        <v>287</v>
      </c>
      <c r="F36" s="296" t="s">
        <v>42</v>
      </c>
      <c r="G36" s="296"/>
      <c r="H36" s="158">
        <v>3.73</v>
      </c>
      <c r="I36" s="16">
        <f>H36*70</f>
        <v>261.10000000000002</v>
      </c>
      <c r="J36" s="296" t="s">
        <v>42</v>
      </c>
      <c r="K36" s="296"/>
      <c r="L36" s="158">
        <v>4.2</v>
      </c>
      <c r="M36" s="16">
        <f>L36*70</f>
        <v>294</v>
      </c>
      <c r="N36" s="296" t="s">
        <v>42</v>
      </c>
      <c r="O36" s="296"/>
      <c r="P36" s="158">
        <v>3.9</v>
      </c>
      <c r="Q36" s="16">
        <f>P36*70</f>
        <v>273</v>
      </c>
      <c r="R36" s="291" t="s">
        <v>42</v>
      </c>
      <c r="S36" s="292"/>
      <c r="T36" s="158">
        <v>4.5</v>
      </c>
      <c r="U36" s="16">
        <f>T36*70</f>
        <v>315</v>
      </c>
    </row>
    <row r="37" spans="1:21" s="3" customFormat="1" ht="19.149999999999999" customHeight="1">
      <c r="A37" s="250"/>
      <c r="B37" s="296" t="s">
        <v>43</v>
      </c>
      <c r="C37" s="296"/>
      <c r="D37" s="158">
        <v>2.2999999999999998</v>
      </c>
      <c r="E37" s="16">
        <f>D37*75</f>
        <v>172.5</v>
      </c>
      <c r="F37" s="296" t="s">
        <v>43</v>
      </c>
      <c r="G37" s="296"/>
      <c r="H37" s="158">
        <v>2.1</v>
      </c>
      <c r="I37" s="16">
        <f>H37*75</f>
        <v>157.5</v>
      </c>
      <c r="J37" s="296" t="s">
        <v>43</v>
      </c>
      <c r="K37" s="296"/>
      <c r="L37" s="158">
        <v>1.3</v>
      </c>
      <c r="M37" s="16">
        <f>L37*75</f>
        <v>97.5</v>
      </c>
      <c r="N37" s="296" t="s">
        <v>43</v>
      </c>
      <c r="O37" s="296"/>
      <c r="P37" s="158">
        <v>3.1</v>
      </c>
      <c r="Q37" s="16">
        <f>P37*75</f>
        <v>232.5</v>
      </c>
      <c r="R37" s="291" t="s">
        <v>43</v>
      </c>
      <c r="S37" s="292"/>
      <c r="T37" s="158">
        <v>2.2000000000000002</v>
      </c>
      <c r="U37" s="16">
        <f>T37*75</f>
        <v>165</v>
      </c>
    </row>
    <row r="38" spans="1:21" s="3" customFormat="1" ht="19.149999999999999" customHeight="1">
      <c r="A38" s="250"/>
      <c r="B38" s="296" t="s">
        <v>32</v>
      </c>
      <c r="C38" s="296"/>
      <c r="D38" s="158">
        <v>1.1000000000000001</v>
      </c>
      <c r="E38" s="16">
        <f>D38*25</f>
        <v>27.500000000000004</v>
      </c>
      <c r="F38" s="296" t="s">
        <v>32</v>
      </c>
      <c r="G38" s="296"/>
      <c r="H38" s="158">
        <v>0.2</v>
      </c>
      <c r="I38" s="16">
        <f>H38*25</f>
        <v>5</v>
      </c>
      <c r="J38" s="296" t="s">
        <v>32</v>
      </c>
      <c r="K38" s="296"/>
      <c r="L38" s="158">
        <v>0.9</v>
      </c>
      <c r="M38" s="16">
        <f>L38*25</f>
        <v>22.5</v>
      </c>
      <c r="N38" s="296" t="s">
        <v>32</v>
      </c>
      <c r="O38" s="296"/>
      <c r="P38" s="158">
        <v>1.7</v>
      </c>
      <c r="Q38" s="16">
        <f>P38*25</f>
        <v>42.5</v>
      </c>
      <c r="R38" s="291" t="s">
        <v>32</v>
      </c>
      <c r="S38" s="292"/>
      <c r="T38" s="158">
        <v>1.8</v>
      </c>
      <c r="U38" s="16">
        <f>T38*25</f>
        <v>45</v>
      </c>
    </row>
    <row r="39" spans="1:21" s="3" customFormat="1" ht="19.149999999999999" customHeight="1">
      <c r="A39" s="250"/>
      <c r="B39" s="296" t="s">
        <v>33</v>
      </c>
      <c r="C39" s="296"/>
      <c r="D39" s="158"/>
      <c r="E39" s="16"/>
      <c r="F39" s="296" t="s">
        <v>33</v>
      </c>
      <c r="G39" s="296"/>
      <c r="H39" s="158"/>
      <c r="I39" s="16"/>
      <c r="J39" s="296" t="s">
        <v>33</v>
      </c>
      <c r="K39" s="296"/>
      <c r="L39" s="161">
        <v>1</v>
      </c>
      <c r="M39" s="16">
        <f>L39*60</f>
        <v>60</v>
      </c>
      <c r="N39" s="296" t="s">
        <v>33</v>
      </c>
      <c r="O39" s="296"/>
      <c r="P39" s="158"/>
      <c r="Q39" s="16"/>
      <c r="R39" s="291" t="s">
        <v>33</v>
      </c>
      <c r="S39" s="292"/>
      <c r="T39" s="158"/>
      <c r="U39" s="16"/>
    </row>
    <row r="40" spans="1:21" s="3" customFormat="1" ht="19.149999999999999" customHeight="1">
      <c r="A40" s="250"/>
      <c r="B40" s="296" t="s">
        <v>22</v>
      </c>
      <c r="C40" s="296"/>
      <c r="D40" s="158"/>
      <c r="E40" s="16"/>
      <c r="F40" s="296" t="s">
        <v>22</v>
      </c>
      <c r="G40" s="296"/>
      <c r="H40" s="158"/>
      <c r="I40" s="16"/>
      <c r="J40" s="296" t="s">
        <v>22</v>
      </c>
      <c r="K40" s="296"/>
      <c r="L40" s="158"/>
      <c r="M40" s="16"/>
      <c r="N40" s="296" t="s">
        <v>22</v>
      </c>
      <c r="O40" s="296"/>
      <c r="P40" s="158"/>
      <c r="Q40" s="16"/>
      <c r="R40" s="291" t="s">
        <v>22</v>
      </c>
      <c r="S40" s="292"/>
      <c r="T40" s="158"/>
      <c r="U40" s="16"/>
    </row>
    <row r="41" spans="1:21" s="3" customFormat="1" ht="19.149999999999999" customHeight="1">
      <c r="A41" s="250"/>
      <c r="B41" s="293" t="s">
        <v>24</v>
      </c>
      <c r="C41" s="293"/>
      <c r="D41" s="158">
        <v>2.0499999999999998</v>
      </c>
      <c r="E41" s="16">
        <f t="shared" ref="E41" si="9">D41*70</f>
        <v>143.5</v>
      </c>
      <c r="F41" s="293" t="s">
        <v>24</v>
      </c>
      <c r="G41" s="293"/>
      <c r="H41" s="158">
        <v>1.5</v>
      </c>
      <c r="I41" s="16">
        <f t="shared" ref="I41" si="10">H41*70</f>
        <v>105</v>
      </c>
      <c r="J41" s="293" t="s">
        <v>24</v>
      </c>
      <c r="K41" s="293"/>
      <c r="L41" s="158">
        <v>1.6</v>
      </c>
      <c r="M41" s="16">
        <f t="shared" ref="M41" si="11">L41*70</f>
        <v>112</v>
      </c>
      <c r="N41" s="293" t="s">
        <v>24</v>
      </c>
      <c r="O41" s="293"/>
      <c r="P41" s="158">
        <v>2.5</v>
      </c>
      <c r="Q41" s="16">
        <f t="shared" ref="Q41" si="12">P41*70</f>
        <v>175</v>
      </c>
      <c r="R41" s="294" t="s">
        <v>24</v>
      </c>
      <c r="S41" s="295"/>
      <c r="T41" s="158">
        <v>1.93</v>
      </c>
      <c r="U41" s="16">
        <f t="shared" ref="U41" si="13">T41*70</f>
        <v>135.1</v>
      </c>
    </row>
    <row r="42" spans="1:21" s="3" customFormat="1" ht="19.149999999999999" customHeight="1">
      <c r="A42" s="250"/>
      <c r="B42" s="296" t="s">
        <v>34</v>
      </c>
      <c r="C42" s="296"/>
      <c r="D42" s="59"/>
      <c r="E42" s="16">
        <f>SUM(E36:E41)</f>
        <v>630.5</v>
      </c>
      <c r="F42" s="296" t="s">
        <v>34</v>
      </c>
      <c r="G42" s="296"/>
      <c r="H42" s="59"/>
      <c r="I42" s="16">
        <f>SUM(I36:I41)</f>
        <v>528.6</v>
      </c>
      <c r="J42" s="296" t="s">
        <v>34</v>
      </c>
      <c r="K42" s="296"/>
      <c r="L42" s="59"/>
      <c r="M42" s="16">
        <f>SUM(M36:M41)</f>
        <v>586</v>
      </c>
      <c r="N42" s="296" t="s">
        <v>34</v>
      </c>
      <c r="O42" s="296"/>
      <c r="P42" s="59"/>
      <c r="Q42" s="16">
        <f>SUM(Q36:Q41)</f>
        <v>723</v>
      </c>
      <c r="R42" s="291" t="s">
        <v>34</v>
      </c>
      <c r="S42" s="292"/>
      <c r="T42" s="59"/>
      <c r="U42" s="16">
        <f>SUM(U36:U41)</f>
        <v>660.1</v>
      </c>
    </row>
    <row r="43" spans="1:21" s="9" customFormat="1" ht="25.5" customHeight="1">
      <c r="A43" s="126"/>
      <c r="B43" s="127" t="s">
        <v>6</v>
      </c>
      <c r="C43" s="127"/>
      <c r="D43" s="127"/>
      <c r="E43" s="127"/>
      <c r="F43" s="127"/>
      <c r="G43" s="127"/>
      <c r="H43" s="127" t="s">
        <v>21</v>
      </c>
      <c r="I43" s="127"/>
      <c r="J43" s="127"/>
      <c r="K43" s="127"/>
      <c r="L43" s="127"/>
      <c r="M43" s="127"/>
      <c r="N43" s="8"/>
      <c r="O43" s="8"/>
      <c r="P43" s="281" t="s">
        <v>7</v>
      </c>
      <c r="Q43" s="281"/>
      <c r="R43" s="1"/>
      <c r="S43" s="1"/>
      <c r="T43" s="1"/>
      <c r="U43" s="1"/>
    </row>
    <row r="44" spans="1:21" s="10" customFormat="1" ht="20.149999999999999" customHeight="1">
      <c r="A44" s="246" t="s">
        <v>105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</row>
    <row r="45" spans="1:21" s="10" customFormat="1" ht="20.149999999999999" customHeight="1">
      <c r="A45" s="63" t="s">
        <v>20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49999999999999" customHeight="1">
      <c r="A46" s="246" t="s">
        <v>13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</row>
  </sheetData>
  <mergeCells count="103"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J7:J11"/>
    <mergeCell ref="A12:A16"/>
    <mergeCell ref="B12:B16"/>
    <mergeCell ref="F12:F16"/>
    <mergeCell ref="N12:N16"/>
    <mergeCell ref="R12:R16"/>
    <mergeCell ref="J12:J16"/>
    <mergeCell ref="A17:A21"/>
    <mergeCell ref="B17:B21"/>
    <mergeCell ref="F17:F21"/>
    <mergeCell ref="J17:J21"/>
    <mergeCell ref="N17:N21"/>
    <mergeCell ref="C18:C19"/>
    <mergeCell ref="G18:G19"/>
    <mergeCell ref="K18:K19"/>
    <mergeCell ref="A7:A11"/>
    <mergeCell ref="B7:B11"/>
    <mergeCell ref="F7:F11"/>
    <mergeCell ref="N7:N11"/>
    <mergeCell ref="R7:R11"/>
    <mergeCell ref="S18:S19"/>
    <mergeCell ref="C20:C21"/>
    <mergeCell ref="G20:G21"/>
    <mergeCell ref="K20:K21"/>
    <mergeCell ref="O20:O21"/>
    <mergeCell ref="S20:S21"/>
    <mergeCell ref="R17:R21"/>
    <mergeCell ref="O18:O19"/>
    <mergeCell ref="F35:G35"/>
    <mergeCell ref="J35:K35"/>
    <mergeCell ref="N35:O35"/>
    <mergeCell ref="R35:S35"/>
    <mergeCell ref="B35:C35"/>
    <mergeCell ref="R27:R32"/>
    <mergeCell ref="R22:R26"/>
    <mergeCell ref="A33:A34"/>
    <mergeCell ref="A27:A32"/>
    <mergeCell ref="B27:B32"/>
    <mergeCell ref="F27:F32"/>
    <mergeCell ref="J27:J32"/>
    <mergeCell ref="N27:N32"/>
    <mergeCell ref="A22:A26"/>
    <mergeCell ref="B22:B26"/>
    <mergeCell ref="F22:F26"/>
    <mergeCell ref="N22:N26"/>
    <mergeCell ref="J22:J26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8:S38"/>
    <mergeCell ref="B39:C39"/>
    <mergeCell ref="F39:G39"/>
    <mergeCell ref="J39:K39"/>
    <mergeCell ref="N39:O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2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view="pageBreakPreview" zoomScale="70" zoomScaleNormal="100" zoomScaleSheetLayoutView="70" workbookViewId="0">
      <selection activeCell="M32" sqref="M32"/>
    </sheetView>
  </sheetViews>
  <sheetFormatPr defaultColWidth="9" defaultRowHeight="17"/>
  <cols>
    <col min="1" max="2" width="7.6328125" style="5" customWidth="1"/>
    <col min="3" max="3" width="12.6328125" style="5" customWidth="1"/>
    <col min="4" max="6" width="7.6328125" style="5" customWidth="1"/>
    <col min="7" max="7" width="12.6328125" style="5" customWidth="1"/>
    <col min="8" max="8" width="7.6328125" style="5" customWidth="1"/>
    <col min="9" max="10" width="7.6328125" style="1" customWidth="1"/>
    <col min="11" max="11" width="12.6328125" style="1" customWidth="1"/>
    <col min="12" max="14" width="7.6328125" style="1" customWidth="1"/>
    <col min="15" max="15" width="12.6328125" style="1" customWidth="1"/>
    <col min="16" max="18" width="7.6328125" style="1" customWidth="1"/>
    <col min="19" max="19" width="12.6328125" style="1" customWidth="1"/>
    <col min="20" max="21" width="7.6328125" style="1" customWidth="1"/>
    <col min="22" max="16384" width="9" style="1"/>
  </cols>
  <sheetData>
    <row r="1" spans="1:21" ht="28.5" customHeight="1">
      <c r="A1" s="282" t="str">
        <f>工作表1!A1</f>
        <v xml:space="preserve"> 屏東縣東寧.竹田國民小學112年5月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6" t="str">
        <f>工作表1!F3</f>
        <v>第3週學生午餐食譜(自設廚房)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>
      <c r="A2" s="12" t="str">
        <f>工作表1!A3</f>
        <v>供應人數：703人</v>
      </c>
      <c r="B2" s="13"/>
      <c r="C2" s="13"/>
      <c r="D2" s="13"/>
      <c r="E2" s="13"/>
      <c r="F2" s="13"/>
      <c r="G2" s="14" t="s">
        <v>38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R2" s="170"/>
      <c r="S2" s="240">
        <f>工作表1!A6</f>
        <v>45034</v>
      </c>
      <c r="T2" s="240"/>
      <c r="U2" s="171" t="s">
        <v>39</v>
      </c>
    </row>
    <row r="3" spans="1:21" ht="19.149999999999999" customHeight="1">
      <c r="A3" s="43" t="s">
        <v>2</v>
      </c>
      <c r="B3" s="345">
        <f>工作表1!D9</f>
        <v>45061</v>
      </c>
      <c r="C3" s="346"/>
      <c r="D3" s="347" t="s">
        <v>25</v>
      </c>
      <c r="E3" s="347"/>
      <c r="F3" s="345">
        <f>工作表1!D10</f>
        <v>45062</v>
      </c>
      <c r="G3" s="346"/>
      <c r="H3" s="347" t="s">
        <v>26</v>
      </c>
      <c r="I3" s="241"/>
      <c r="J3" s="348">
        <f>工作表1!D11</f>
        <v>45063</v>
      </c>
      <c r="K3" s="346"/>
      <c r="L3" s="347" t="s">
        <v>27</v>
      </c>
      <c r="M3" s="347"/>
      <c r="N3" s="345">
        <f>工作表1!D12</f>
        <v>45064</v>
      </c>
      <c r="O3" s="346"/>
      <c r="P3" s="347" t="s">
        <v>28</v>
      </c>
      <c r="Q3" s="241"/>
      <c r="R3" s="348">
        <f>工作表1!D13</f>
        <v>45065</v>
      </c>
      <c r="S3" s="346"/>
      <c r="T3" s="347" t="s">
        <v>29</v>
      </c>
      <c r="U3" s="241"/>
    </row>
    <row r="4" spans="1:21" s="9" customFormat="1" ht="19.149999999999999" customHeight="1">
      <c r="A4" s="205" t="s">
        <v>3</v>
      </c>
      <c r="B4" s="202" t="s">
        <v>41</v>
      </c>
      <c r="C4" s="205" t="s">
        <v>23</v>
      </c>
      <c r="D4" s="202" t="s">
        <v>35</v>
      </c>
      <c r="E4" s="209" t="s">
        <v>30</v>
      </c>
      <c r="F4" s="202" t="s">
        <v>41</v>
      </c>
      <c r="G4" s="205" t="s">
        <v>23</v>
      </c>
      <c r="H4" s="202" t="s">
        <v>35</v>
      </c>
      <c r="I4" s="202" t="s">
        <v>30</v>
      </c>
      <c r="J4" s="227" t="s">
        <v>41</v>
      </c>
      <c r="K4" s="217" t="s">
        <v>23</v>
      </c>
      <c r="L4" s="218" t="s">
        <v>35</v>
      </c>
      <c r="M4" s="219" t="s">
        <v>30</v>
      </c>
      <c r="N4" s="202" t="s">
        <v>41</v>
      </c>
      <c r="O4" s="205" t="s">
        <v>23</v>
      </c>
      <c r="P4" s="202" t="s">
        <v>35</v>
      </c>
      <c r="Q4" s="202" t="s">
        <v>30</v>
      </c>
      <c r="R4" s="210" t="s">
        <v>41</v>
      </c>
      <c r="S4" s="205" t="s">
        <v>23</v>
      </c>
      <c r="T4" s="202" t="s">
        <v>35</v>
      </c>
      <c r="U4" s="231" t="s">
        <v>30</v>
      </c>
    </row>
    <row r="5" spans="1:21" s="67" customFormat="1" ht="16.5" customHeight="1" thickBot="1">
      <c r="A5" s="285" t="s">
        <v>0</v>
      </c>
      <c r="B5" s="286" t="s">
        <v>46</v>
      </c>
      <c r="C5" s="223" t="s">
        <v>47</v>
      </c>
      <c r="D5" s="183">
        <f>1000/703*E5</f>
        <v>96.728307254623033</v>
      </c>
      <c r="E5" s="186" t="s">
        <v>279</v>
      </c>
      <c r="F5" s="286" t="s">
        <v>80</v>
      </c>
      <c r="G5" s="108" t="s">
        <v>47</v>
      </c>
      <c r="H5" s="90">
        <f>1000/703*I5</f>
        <v>82.503556187766705</v>
      </c>
      <c r="I5" s="94" t="s">
        <v>278</v>
      </c>
      <c r="J5" s="391" t="s">
        <v>357</v>
      </c>
      <c r="K5" s="17" t="s">
        <v>386</v>
      </c>
      <c r="L5" s="90">
        <f>1000/703*M5</f>
        <v>170.69701280227596</v>
      </c>
      <c r="M5" s="94" t="s">
        <v>359</v>
      </c>
      <c r="N5" s="349" t="s">
        <v>80</v>
      </c>
      <c r="O5" s="108" t="s">
        <v>47</v>
      </c>
      <c r="P5" s="90">
        <f>1000/703*Q5</f>
        <v>82.503556187766705</v>
      </c>
      <c r="Q5" s="94" t="s">
        <v>278</v>
      </c>
      <c r="R5" s="286" t="s">
        <v>46</v>
      </c>
      <c r="S5" s="108" t="s">
        <v>47</v>
      </c>
      <c r="T5" s="90">
        <f>1000/703*U5</f>
        <v>96.728307254623033</v>
      </c>
      <c r="U5" s="94" t="s">
        <v>279</v>
      </c>
    </row>
    <row r="6" spans="1:21" s="67" customFormat="1" ht="16.5" customHeight="1" thickBot="1">
      <c r="A6" s="285"/>
      <c r="B6" s="354"/>
      <c r="C6" s="390" t="s">
        <v>385</v>
      </c>
      <c r="D6" s="220">
        <f t="shared" ref="D6:D29" si="0">1000/703*E6</f>
        <v>71.12375533428164</v>
      </c>
      <c r="E6" s="221" t="s">
        <v>358</v>
      </c>
      <c r="F6" s="350"/>
      <c r="G6" s="101" t="s">
        <v>107</v>
      </c>
      <c r="H6" s="90">
        <f t="shared" ref="H6:H29" si="1">1000/703*I6</f>
        <v>14.22475106685633</v>
      </c>
      <c r="I6" s="94" t="s">
        <v>52</v>
      </c>
      <c r="J6" s="391"/>
      <c r="K6" s="392"/>
      <c r="L6" s="183"/>
      <c r="M6" s="228"/>
      <c r="N6" s="350"/>
      <c r="O6" s="101" t="s">
        <v>107</v>
      </c>
      <c r="P6" s="90">
        <f t="shared" ref="P6:P30" si="2">1000/703*Q6</f>
        <v>14.22475106685633</v>
      </c>
      <c r="Q6" s="94" t="s">
        <v>52</v>
      </c>
      <c r="R6" s="287"/>
      <c r="S6" s="101"/>
      <c r="T6" s="90"/>
      <c r="U6" s="94"/>
    </row>
    <row r="7" spans="1:21" s="65" customFormat="1" ht="16.5" customHeight="1">
      <c r="A7" s="351" t="s">
        <v>31</v>
      </c>
      <c r="B7" s="273" t="s">
        <v>382</v>
      </c>
      <c r="C7" s="387" t="s">
        <v>190</v>
      </c>
      <c r="D7" s="90">
        <f t="shared" si="0"/>
        <v>17.069701280227594</v>
      </c>
      <c r="E7" s="224">
        <v>12</v>
      </c>
      <c r="F7" s="276" t="s">
        <v>184</v>
      </c>
      <c r="G7" s="26" t="s">
        <v>163</v>
      </c>
      <c r="H7" s="90">
        <f t="shared" si="1"/>
        <v>78.236130867709818</v>
      </c>
      <c r="I7" s="94" t="s">
        <v>76</v>
      </c>
      <c r="J7" s="353" t="s">
        <v>356</v>
      </c>
      <c r="K7" s="393" t="s">
        <v>385</v>
      </c>
      <c r="L7" s="220">
        <f t="shared" ref="L7:L18" si="3">1000/703*M7</f>
        <v>42.674253200568991</v>
      </c>
      <c r="M7" s="221" t="s">
        <v>360</v>
      </c>
      <c r="N7" s="264" t="s">
        <v>202</v>
      </c>
      <c r="O7" s="20" t="s">
        <v>125</v>
      </c>
      <c r="P7" s="90">
        <f t="shared" si="2"/>
        <v>54.054054054054049</v>
      </c>
      <c r="Q7" s="91" t="s">
        <v>247</v>
      </c>
      <c r="R7" s="272" t="s">
        <v>368</v>
      </c>
      <c r="S7" s="25" t="s">
        <v>390</v>
      </c>
      <c r="T7" s="90">
        <f t="shared" ref="T7:T28" si="4">1000/703*U7</f>
        <v>78.236130867709818</v>
      </c>
      <c r="U7" s="94" t="s">
        <v>76</v>
      </c>
    </row>
    <row r="8" spans="1:21" s="65" customFormat="1" ht="16.5" customHeight="1">
      <c r="A8" s="352"/>
      <c r="B8" s="273"/>
      <c r="C8" s="387" t="s">
        <v>383</v>
      </c>
      <c r="D8" s="90">
        <f t="shared" si="0"/>
        <v>17.069701280227594</v>
      </c>
      <c r="E8" s="224">
        <v>12</v>
      </c>
      <c r="F8" s="276"/>
      <c r="G8" s="26" t="s">
        <v>185</v>
      </c>
      <c r="H8" s="90">
        <f t="shared" si="1"/>
        <v>14.22475106685633</v>
      </c>
      <c r="I8" s="94" t="s">
        <v>52</v>
      </c>
      <c r="J8" s="339"/>
      <c r="K8" s="394" t="s">
        <v>199</v>
      </c>
      <c r="L8" s="90">
        <f t="shared" si="3"/>
        <v>12.802275960170697</v>
      </c>
      <c r="M8" s="189" t="s">
        <v>361</v>
      </c>
      <c r="N8" s="264"/>
      <c r="O8" s="25" t="s">
        <v>126</v>
      </c>
      <c r="P8" s="90">
        <f t="shared" si="2"/>
        <v>38.40682788051209</v>
      </c>
      <c r="Q8" s="79" t="s">
        <v>248</v>
      </c>
      <c r="R8" s="272"/>
      <c r="S8" s="25" t="s">
        <v>352</v>
      </c>
      <c r="T8" s="90">
        <f t="shared" si="4"/>
        <v>8.5348506401137971</v>
      </c>
      <c r="U8" s="94" t="s">
        <v>372</v>
      </c>
    </row>
    <row r="9" spans="1:21" s="65" customFormat="1" ht="16.5" customHeight="1">
      <c r="A9" s="352"/>
      <c r="B9" s="273"/>
      <c r="C9" s="387" t="s">
        <v>352</v>
      </c>
      <c r="D9" s="90">
        <f t="shared" si="0"/>
        <v>0.85348506401137969</v>
      </c>
      <c r="E9" s="224">
        <v>0.6</v>
      </c>
      <c r="F9" s="276"/>
      <c r="G9" s="26" t="s">
        <v>186</v>
      </c>
      <c r="H9" s="90">
        <f t="shared" si="1"/>
        <v>0.85348506401137969</v>
      </c>
      <c r="I9" s="96" t="s">
        <v>56</v>
      </c>
      <c r="J9" s="339"/>
      <c r="K9" s="395" t="s">
        <v>167</v>
      </c>
      <c r="L9" s="90">
        <f t="shared" si="3"/>
        <v>28.449502133712659</v>
      </c>
      <c r="M9" s="189" t="s">
        <v>362</v>
      </c>
      <c r="N9" s="264"/>
      <c r="O9" s="99" t="s">
        <v>49</v>
      </c>
      <c r="P9" s="90">
        <f t="shared" si="2"/>
        <v>0.85348506401137969</v>
      </c>
      <c r="Q9" s="150">
        <v>0.6</v>
      </c>
      <c r="R9" s="272"/>
      <c r="S9" s="101"/>
      <c r="T9" s="90"/>
      <c r="U9" s="76"/>
    </row>
    <row r="10" spans="1:21" s="65" customFormat="1" ht="16.5" customHeight="1">
      <c r="A10" s="352"/>
      <c r="B10" s="273"/>
      <c r="C10" s="388" t="s">
        <v>384</v>
      </c>
      <c r="D10" s="90">
        <f t="shared" si="0"/>
        <v>8.5348506401137971</v>
      </c>
      <c r="E10" s="224">
        <v>6</v>
      </c>
      <c r="F10" s="276"/>
      <c r="G10" s="97" t="s">
        <v>96</v>
      </c>
      <c r="H10" s="90">
        <f t="shared" si="1"/>
        <v>0.85348506401137969</v>
      </c>
      <c r="I10" s="117" t="s">
        <v>56</v>
      </c>
      <c r="J10" s="339"/>
      <c r="K10" s="395" t="s">
        <v>165</v>
      </c>
      <c r="L10" s="90">
        <f t="shared" si="3"/>
        <v>14.22475106685633</v>
      </c>
      <c r="M10" s="189" t="s">
        <v>363</v>
      </c>
      <c r="N10" s="264"/>
      <c r="O10" s="19" t="s">
        <v>101</v>
      </c>
      <c r="P10" s="90">
        <f t="shared" si="2"/>
        <v>0.85348506401137969</v>
      </c>
      <c r="Q10" s="79" t="s">
        <v>56</v>
      </c>
      <c r="R10" s="272"/>
      <c r="S10" s="101"/>
      <c r="T10" s="90"/>
      <c r="U10" s="76"/>
    </row>
    <row r="11" spans="1:21" s="65" customFormat="1" ht="16.5" customHeight="1" thickBot="1">
      <c r="A11" s="352"/>
      <c r="B11" s="273"/>
      <c r="C11" s="389" t="s">
        <v>354</v>
      </c>
      <c r="D11" s="225">
        <f t="shared" si="0"/>
        <v>4.2674253200568986</v>
      </c>
      <c r="E11" s="226">
        <v>3</v>
      </c>
      <c r="F11" s="276"/>
      <c r="G11" s="97"/>
      <c r="H11" s="90"/>
      <c r="I11" s="117"/>
      <c r="J11" s="340"/>
      <c r="K11" s="396" t="s">
        <v>387</v>
      </c>
      <c r="L11" s="90">
        <f t="shared" si="3"/>
        <v>8.5348506401137971</v>
      </c>
      <c r="M11" s="189" t="s">
        <v>364</v>
      </c>
      <c r="N11" s="264"/>
      <c r="O11" s="19"/>
      <c r="P11" s="90">
        <f t="shared" si="2"/>
        <v>0</v>
      </c>
      <c r="Q11" s="79"/>
      <c r="R11" s="272"/>
      <c r="S11" s="101"/>
      <c r="T11" s="90"/>
      <c r="U11" s="76"/>
    </row>
    <row r="12" spans="1:21" s="65" customFormat="1" ht="16.5" customHeight="1">
      <c r="A12" s="351" t="s">
        <v>4</v>
      </c>
      <c r="B12" s="297" t="s">
        <v>95</v>
      </c>
      <c r="C12" s="187" t="s">
        <v>73</v>
      </c>
      <c r="D12" s="188">
        <f t="shared" si="0"/>
        <v>0.85348506401137969</v>
      </c>
      <c r="E12" s="179" t="s">
        <v>56</v>
      </c>
      <c r="F12" s="297" t="s">
        <v>330</v>
      </c>
      <c r="G12" s="104" t="s">
        <v>89</v>
      </c>
      <c r="H12" s="90">
        <f t="shared" si="1"/>
        <v>35.56187766714082</v>
      </c>
      <c r="I12" s="94" t="s">
        <v>63</v>
      </c>
      <c r="J12" s="353" t="s">
        <v>370</v>
      </c>
      <c r="K12" s="396" t="s">
        <v>388</v>
      </c>
      <c r="L12" s="90">
        <f t="shared" si="3"/>
        <v>17.069701280227594</v>
      </c>
      <c r="M12" s="189" t="s">
        <v>365</v>
      </c>
      <c r="N12" s="264" t="s">
        <v>127</v>
      </c>
      <c r="O12" s="116" t="s">
        <v>122</v>
      </c>
      <c r="P12" s="90">
        <f t="shared" si="2"/>
        <v>25.604551920341393</v>
      </c>
      <c r="Q12" s="91" t="s">
        <v>59</v>
      </c>
      <c r="R12" s="297" t="s">
        <v>227</v>
      </c>
      <c r="S12" s="101" t="s">
        <v>88</v>
      </c>
      <c r="T12" s="90">
        <f t="shared" si="4"/>
        <v>71.12375533428164</v>
      </c>
      <c r="U12" s="90">
        <v>50</v>
      </c>
    </row>
    <row r="13" spans="1:21" s="65" customFormat="1" ht="16.5" customHeight="1" thickBot="1">
      <c r="A13" s="352"/>
      <c r="B13" s="297"/>
      <c r="C13" s="99" t="s">
        <v>71</v>
      </c>
      <c r="D13" s="90">
        <f t="shared" si="0"/>
        <v>56.899004267425319</v>
      </c>
      <c r="E13" s="94" t="s">
        <v>70</v>
      </c>
      <c r="F13" s="297"/>
      <c r="G13" s="104" t="s">
        <v>331</v>
      </c>
      <c r="H13" s="90">
        <f t="shared" si="1"/>
        <v>35.56187766714082</v>
      </c>
      <c r="I13" s="94" t="s">
        <v>336</v>
      </c>
      <c r="J13" s="339"/>
      <c r="K13" s="397" t="s">
        <v>389</v>
      </c>
      <c r="L13" s="225">
        <f t="shared" si="3"/>
        <v>8.5348506401137971</v>
      </c>
      <c r="M13" s="229" t="s">
        <v>364</v>
      </c>
      <c r="N13" s="264"/>
      <c r="O13" s="116" t="s">
        <v>128</v>
      </c>
      <c r="P13" s="90">
        <f t="shared" si="2"/>
        <v>25.604551920341393</v>
      </c>
      <c r="Q13" s="91" t="s">
        <v>59</v>
      </c>
      <c r="R13" s="297"/>
      <c r="S13" s="101" t="s">
        <v>108</v>
      </c>
      <c r="T13" s="90">
        <f t="shared" si="4"/>
        <v>8.5348506401137971</v>
      </c>
      <c r="U13" s="90">
        <v>6</v>
      </c>
    </row>
    <row r="14" spans="1:21" s="65" customFormat="1" ht="16.5" customHeight="1">
      <c r="A14" s="352"/>
      <c r="B14" s="297"/>
      <c r="C14" s="99" t="s">
        <v>68</v>
      </c>
      <c r="D14" s="90">
        <f t="shared" si="0"/>
        <v>8.5348506401137971</v>
      </c>
      <c r="E14" s="94" t="s">
        <v>50</v>
      </c>
      <c r="F14" s="297"/>
      <c r="G14" s="104" t="s">
        <v>69</v>
      </c>
      <c r="H14" s="90">
        <f t="shared" si="1"/>
        <v>7.1123755334281649</v>
      </c>
      <c r="I14" s="94" t="s">
        <v>379</v>
      </c>
      <c r="J14" s="259"/>
      <c r="K14" s="187" t="str">
        <f>J12</f>
        <v>小饅頭</v>
      </c>
      <c r="L14" s="188">
        <f t="shared" si="3"/>
        <v>21.337126600284495</v>
      </c>
      <c r="M14" s="179" t="s">
        <v>371</v>
      </c>
      <c r="N14" s="272"/>
      <c r="O14" s="116" t="s">
        <v>96</v>
      </c>
      <c r="P14" s="90">
        <f t="shared" si="2"/>
        <v>4.2674253200568986</v>
      </c>
      <c r="Q14" s="91" t="s">
        <v>64</v>
      </c>
      <c r="R14" s="297"/>
      <c r="S14" s="99" t="s">
        <v>87</v>
      </c>
      <c r="T14" s="90">
        <f t="shared" si="4"/>
        <v>8.5348506401137971</v>
      </c>
      <c r="U14" s="94" t="s">
        <v>50</v>
      </c>
    </row>
    <row r="15" spans="1:21" s="65" customFormat="1" ht="16.5" customHeight="1">
      <c r="A15" s="352"/>
      <c r="B15" s="297"/>
      <c r="C15" s="81" t="s">
        <v>65</v>
      </c>
      <c r="D15" s="90">
        <f t="shared" si="0"/>
        <v>8.5348506401137971</v>
      </c>
      <c r="E15" s="76" t="s">
        <v>50</v>
      </c>
      <c r="F15" s="297"/>
      <c r="G15" s="103" t="s">
        <v>332</v>
      </c>
      <c r="H15" s="90">
        <f t="shared" si="1"/>
        <v>4.2674253200568986</v>
      </c>
      <c r="I15" s="94" t="s">
        <v>334</v>
      </c>
      <c r="J15" s="259"/>
      <c r="K15" s="187"/>
      <c r="L15" s="90"/>
      <c r="M15" s="179"/>
      <c r="N15" s="272"/>
      <c r="O15" s="116" t="s">
        <v>232</v>
      </c>
      <c r="P15" s="90">
        <f t="shared" si="2"/>
        <v>4.2674253200568986</v>
      </c>
      <c r="Q15" s="79" t="s">
        <v>64</v>
      </c>
      <c r="R15" s="297"/>
      <c r="S15" s="81" t="s">
        <v>228</v>
      </c>
      <c r="T15" s="90">
        <f t="shared" si="4"/>
        <v>0.71123755334281646</v>
      </c>
      <c r="U15" s="76" t="s">
        <v>225</v>
      </c>
    </row>
    <row r="16" spans="1:21" s="65" customFormat="1" ht="16.5" customHeight="1">
      <c r="A16" s="352"/>
      <c r="B16" s="297"/>
      <c r="C16" s="81" t="s">
        <v>49</v>
      </c>
      <c r="D16" s="90">
        <f t="shared" si="0"/>
        <v>0.85348506401137969</v>
      </c>
      <c r="E16" s="76" t="s">
        <v>56</v>
      </c>
      <c r="F16" s="297"/>
      <c r="G16" s="81" t="s">
        <v>333</v>
      </c>
      <c r="H16" s="90">
        <f t="shared" si="1"/>
        <v>4.2674253200568986</v>
      </c>
      <c r="I16" s="94" t="s">
        <v>335</v>
      </c>
      <c r="J16" s="260"/>
      <c r="K16" s="26"/>
      <c r="L16" s="90"/>
      <c r="M16" s="201"/>
      <c r="N16" s="272"/>
      <c r="O16" s="116" t="s">
        <v>233</v>
      </c>
      <c r="P16" s="90">
        <f t="shared" si="2"/>
        <v>4.2674253200568986</v>
      </c>
      <c r="Q16" s="79" t="s">
        <v>64</v>
      </c>
      <c r="R16" s="297"/>
      <c r="S16" s="81"/>
      <c r="T16" s="90"/>
      <c r="U16" s="76"/>
    </row>
    <row r="17" spans="1:21" s="3" customFormat="1" ht="19.149999999999999" customHeight="1">
      <c r="A17" s="289" t="s">
        <v>14</v>
      </c>
      <c r="B17" s="271" t="s">
        <v>15</v>
      </c>
      <c r="C17" s="21" t="s">
        <v>124</v>
      </c>
      <c r="D17" s="90">
        <f t="shared" si="0"/>
        <v>75.391180654338541</v>
      </c>
      <c r="E17" s="208">
        <v>53</v>
      </c>
      <c r="F17" s="271" t="s">
        <v>15</v>
      </c>
      <c r="G17" s="21" t="s">
        <v>124</v>
      </c>
      <c r="H17" s="90">
        <f t="shared" si="1"/>
        <v>75.391180654338541</v>
      </c>
      <c r="I17" s="205">
        <v>53</v>
      </c>
      <c r="J17" s="301" t="s">
        <v>15</v>
      </c>
      <c r="K17" s="21" t="s">
        <v>51</v>
      </c>
      <c r="L17" s="90">
        <f t="shared" si="3"/>
        <v>75.391180654338541</v>
      </c>
      <c r="M17" s="201">
        <v>53</v>
      </c>
      <c r="N17" s="271" t="s">
        <v>15</v>
      </c>
      <c r="O17" s="21" t="s">
        <v>160</v>
      </c>
      <c r="P17" s="90">
        <f t="shared" si="2"/>
        <v>75.391180654338541</v>
      </c>
      <c r="Q17" s="205">
        <v>53</v>
      </c>
      <c r="R17" s="237" t="s">
        <v>15</v>
      </c>
      <c r="S17" s="21" t="s">
        <v>124</v>
      </c>
      <c r="T17" s="90">
        <f t="shared" si="4"/>
        <v>75.391180654338541</v>
      </c>
      <c r="U17" s="230">
        <v>53</v>
      </c>
    </row>
    <row r="18" spans="1:21" s="3" customFormat="1" ht="19.149999999999999" customHeight="1">
      <c r="A18" s="289"/>
      <c r="B18" s="271"/>
      <c r="C18" s="305" t="s">
        <v>17</v>
      </c>
      <c r="D18" s="90"/>
      <c r="E18" s="28"/>
      <c r="F18" s="271"/>
      <c r="G18" s="343" t="s">
        <v>19</v>
      </c>
      <c r="H18" s="90"/>
      <c r="I18" s="40"/>
      <c r="J18" s="302"/>
      <c r="K18" s="21" t="s">
        <v>337</v>
      </c>
      <c r="L18" s="90">
        <f t="shared" si="3"/>
        <v>0.85348506401137969</v>
      </c>
      <c r="M18" s="201">
        <v>0.6</v>
      </c>
      <c r="N18" s="271"/>
      <c r="O18" s="343" t="s">
        <v>18</v>
      </c>
      <c r="P18" s="90"/>
      <c r="Q18" s="40"/>
      <c r="R18" s="238"/>
      <c r="S18" s="283" t="s">
        <v>17</v>
      </c>
      <c r="T18" s="90"/>
      <c r="U18" s="40"/>
    </row>
    <row r="19" spans="1:21" s="3" customFormat="1" ht="19.149999999999999" customHeight="1">
      <c r="A19" s="289"/>
      <c r="B19" s="271"/>
      <c r="C19" s="342"/>
      <c r="D19" s="90"/>
      <c r="E19" s="28"/>
      <c r="F19" s="271"/>
      <c r="G19" s="344"/>
      <c r="H19" s="90"/>
      <c r="I19" s="40"/>
      <c r="J19" s="302"/>
      <c r="K19" s="213" t="s">
        <v>19</v>
      </c>
      <c r="L19" s="90"/>
      <c r="M19" s="51"/>
      <c r="N19" s="271"/>
      <c r="O19" s="344"/>
      <c r="P19" s="90"/>
      <c r="Q19" s="40"/>
      <c r="R19" s="238"/>
      <c r="S19" s="284"/>
      <c r="T19" s="90"/>
      <c r="U19" s="40"/>
    </row>
    <row r="20" spans="1:21" s="3" customFormat="1" ht="19.149999999999999" customHeight="1">
      <c r="A20" s="289"/>
      <c r="B20" s="271"/>
      <c r="C20" s="341" t="s">
        <v>16</v>
      </c>
      <c r="D20" s="90"/>
      <c r="E20" s="28"/>
      <c r="F20" s="271"/>
      <c r="G20" s="341" t="s">
        <v>16</v>
      </c>
      <c r="H20" s="90"/>
      <c r="I20" s="40"/>
      <c r="J20" s="302"/>
      <c r="K20" s="341" t="s">
        <v>16</v>
      </c>
      <c r="L20" s="90"/>
      <c r="M20" s="51"/>
      <c r="N20" s="271"/>
      <c r="O20" s="341" t="s">
        <v>16</v>
      </c>
      <c r="P20" s="90"/>
      <c r="Q20" s="40"/>
      <c r="R20" s="238"/>
      <c r="S20" s="235" t="s">
        <v>16</v>
      </c>
      <c r="T20" s="90"/>
      <c r="U20" s="40"/>
    </row>
    <row r="21" spans="1:21" s="3" customFormat="1" ht="19.149999999999999" customHeight="1">
      <c r="A21" s="289"/>
      <c r="B21" s="271"/>
      <c r="C21" s="341"/>
      <c r="D21" s="90"/>
      <c r="E21" s="28"/>
      <c r="F21" s="271"/>
      <c r="G21" s="341"/>
      <c r="H21" s="90"/>
      <c r="I21" s="40"/>
      <c r="J21" s="303"/>
      <c r="K21" s="341"/>
      <c r="L21" s="90"/>
      <c r="M21" s="51"/>
      <c r="N21" s="271"/>
      <c r="O21" s="341"/>
      <c r="P21" s="90"/>
      <c r="Q21" s="40"/>
      <c r="R21" s="239"/>
      <c r="S21" s="236"/>
      <c r="T21" s="90"/>
      <c r="U21" s="40"/>
    </row>
    <row r="22" spans="1:21" s="3" customFormat="1" ht="19.149999999999999" customHeight="1">
      <c r="A22" s="289" t="s">
        <v>9</v>
      </c>
      <c r="B22" s="233"/>
      <c r="C22" s="2"/>
      <c r="D22" s="90"/>
      <c r="E22" s="28"/>
      <c r="F22" s="233"/>
      <c r="G22" s="2"/>
      <c r="H22" s="90"/>
      <c r="I22" s="40"/>
      <c r="J22" s="258"/>
      <c r="K22" s="55"/>
      <c r="L22" s="90"/>
      <c r="M22" s="51"/>
      <c r="N22" s="233"/>
      <c r="O22" s="2"/>
      <c r="P22" s="90"/>
      <c r="Q22" s="40"/>
      <c r="R22" s="233"/>
      <c r="S22" s="2"/>
      <c r="T22" s="90"/>
      <c r="U22" s="40"/>
    </row>
    <row r="23" spans="1:21" s="3" customFormat="1" ht="19.149999999999999" customHeight="1">
      <c r="A23" s="290"/>
      <c r="B23" s="234"/>
      <c r="C23" s="2"/>
      <c r="D23" s="90"/>
      <c r="E23" s="28"/>
      <c r="F23" s="234"/>
      <c r="G23" s="2"/>
      <c r="H23" s="90"/>
      <c r="I23" s="40"/>
      <c r="J23" s="259"/>
      <c r="K23" s="55"/>
      <c r="L23" s="90"/>
      <c r="M23" s="51"/>
      <c r="N23" s="234"/>
      <c r="O23" s="2"/>
      <c r="P23" s="90"/>
      <c r="Q23" s="40"/>
      <c r="R23" s="234"/>
      <c r="S23" s="2"/>
      <c r="T23" s="90"/>
      <c r="U23" s="40"/>
    </row>
    <row r="24" spans="1:21" s="3" customFormat="1" ht="19.149999999999999" customHeight="1">
      <c r="A24" s="290"/>
      <c r="B24" s="234"/>
      <c r="C24" s="2"/>
      <c r="D24" s="90"/>
      <c r="E24" s="28"/>
      <c r="F24" s="234"/>
      <c r="G24" s="2"/>
      <c r="H24" s="90"/>
      <c r="I24" s="40"/>
      <c r="J24" s="259"/>
      <c r="K24" s="55"/>
      <c r="L24" s="90"/>
      <c r="M24" s="51"/>
      <c r="N24" s="234"/>
      <c r="O24" s="2"/>
      <c r="P24" s="90"/>
      <c r="Q24" s="40"/>
      <c r="R24" s="234"/>
      <c r="S24" s="2"/>
      <c r="T24" s="90"/>
      <c r="U24" s="40"/>
    </row>
    <row r="25" spans="1:21" s="3" customFormat="1" ht="19.149999999999999" customHeight="1">
      <c r="A25" s="290"/>
      <c r="B25" s="234"/>
      <c r="C25" s="2"/>
      <c r="D25" s="90"/>
      <c r="E25" s="28"/>
      <c r="F25" s="234"/>
      <c r="G25" s="2"/>
      <c r="H25" s="90"/>
      <c r="I25" s="40"/>
      <c r="J25" s="259"/>
      <c r="K25" s="55"/>
      <c r="L25" s="90"/>
      <c r="M25" s="51"/>
      <c r="N25" s="234"/>
      <c r="O25" s="2"/>
      <c r="P25" s="90"/>
      <c r="Q25" s="40"/>
      <c r="R25" s="234"/>
      <c r="S25" s="100"/>
      <c r="T25" s="90"/>
      <c r="U25" s="40"/>
    </row>
    <row r="26" spans="1:21" s="3" customFormat="1" ht="19.149999999999999" customHeight="1">
      <c r="A26" s="290"/>
      <c r="B26" s="234"/>
      <c r="C26" s="2"/>
      <c r="D26" s="90"/>
      <c r="E26" s="28"/>
      <c r="F26" s="234"/>
      <c r="G26" s="2"/>
      <c r="H26" s="90"/>
      <c r="I26" s="40"/>
      <c r="J26" s="260"/>
      <c r="K26" s="92"/>
      <c r="L26" s="90"/>
      <c r="M26" s="91"/>
      <c r="N26" s="234"/>
      <c r="O26" s="2"/>
      <c r="P26" s="90"/>
      <c r="Q26" s="40"/>
      <c r="R26" s="234"/>
      <c r="T26" s="90"/>
      <c r="U26" s="40"/>
    </row>
    <row r="27" spans="1:21" s="65" customFormat="1" ht="16.5" customHeight="1">
      <c r="A27" s="338" t="s">
        <v>1</v>
      </c>
      <c r="B27" s="272" t="s">
        <v>94</v>
      </c>
      <c r="C27" s="89" t="s">
        <v>90</v>
      </c>
      <c r="D27" s="90">
        <f t="shared" si="0"/>
        <v>8.5348506401137971</v>
      </c>
      <c r="E27" s="91" t="s">
        <v>50</v>
      </c>
      <c r="F27" s="297" t="s">
        <v>187</v>
      </c>
      <c r="G27" s="173" t="s">
        <v>115</v>
      </c>
      <c r="H27" s="90">
        <f t="shared" si="1"/>
        <v>12.802275960170697</v>
      </c>
      <c r="I27" s="94" t="s">
        <v>86</v>
      </c>
      <c r="J27" s="339"/>
      <c r="K27" s="92"/>
      <c r="L27" s="90"/>
      <c r="M27" s="91"/>
      <c r="N27" s="272" t="s">
        <v>85</v>
      </c>
      <c r="O27" s="98" t="s">
        <v>84</v>
      </c>
      <c r="P27" s="90">
        <f t="shared" si="2"/>
        <v>18.492176386913229</v>
      </c>
      <c r="Q27" s="94">
        <v>13</v>
      </c>
      <c r="R27" s="264" t="s">
        <v>338</v>
      </c>
      <c r="S27" s="149" t="s">
        <v>130</v>
      </c>
      <c r="T27" s="90">
        <f t="shared" si="4"/>
        <v>19.914651493598861</v>
      </c>
      <c r="U27" s="94" t="s">
        <v>204</v>
      </c>
    </row>
    <row r="28" spans="1:21" s="65" customFormat="1" ht="16.5" customHeight="1">
      <c r="A28" s="338"/>
      <c r="B28" s="272"/>
      <c r="C28" s="65" t="s">
        <v>88</v>
      </c>
      <c r="D28" s="90">
        <f t="shared" si="0"/>
        <v>14.22475106685633</v>
      </c>
      <c r="E28" s="91" t="s">
        <v>52</v>
      </c>
      <c r="F28" s="297"/>
      <c r="G28" s="20" t="s">
        <v>188</v>
      </c>
      <c r="H28" s="90">
        <f t="shared" si="1"/>
        <v>17.069701280227594</v>
      </c>
      <c r="I28" s="94" t="s">
        <v>48</v>
      </c>
      <c r="J28" s="339"/>
      <c r="K28" s="92"/>
      <c r="L28" s="90"/>
      <c r="M28" s="91"/>
      <c r="N28" s="272"/>
      <c r="O28" s="95" t="s">
        <v>83</v>
      </c>
      <c r="P28" s="90">
        <f t="shared" si="2"/>
        <v>4.2674253200568986</v>
      </c>
      <c r="Q28" s="94">
        <v>3</v>
      </c>
      <c r="R28" s="264"/>
      <c r="S28" s="100" t="s">
        <v>277</v>
      </c>
      <c r="T28" s="90">
        <f t="shared" si="4"/>
        <v>7.1123755334281649</v>
      </c>
      <c r="U28" s="94" t="s">
        <v>44</v>
      </c>
    </row>
    <row r="29" spans="1:21" s="65" customFormat="1" ht="16.5" customHeight="1">
      <c r="A29" s="338"/>
      <c r="B29" s="272"/>
      <c r="C29" s="89" t="s">
        <v>117</v>
      </c>
      <c r="D29" s="90">
        <f t="shared" si="0"/>
        <v>1.4224751066856329</v>
      </c>
      <c r="E29" s="91" t="s">
        <v>123</v>
      </c>
      <c r="F29" s="297"/>
      <c r="G29" s="143" t="s">
        <v>189</v>
      </c>
      <c r="H29" s="90">
        <f t="shared" si="1"/>
        <v>12.802275960170697</v>
      </c>
      <c r="I29" s="94" t="s">
        <v>86</v>
      </c>
      <c r="J29" s="339"/>
      <c r="K29" s="92"/>
      <c r="L29" s="90"/>
      <c r="M29" s="91"/>
      <c r="N29" s="272"/>
      <c r="O29" s="98" t="s">
        <v>82</v>
      </c>
      <c r="P29" s="90">
        <f t="shared" si="2"/>
        <v>4.2674253200568986</v>
      </c>
      <c r="Q29" s="94" t="s">
        <v>64</v>
      </c>
      <c r="R29" s="264"/>
      <c r="S29" s="115"/>
      <c r="T29" s="90"/>
      <c r="U29" s="94"/>
    </row>
    <row r="30" spans="1:21" s="65" customFormat="1" ht="16.5" customHeight="1">
      <c r="A30" s="338"/>
      <c r="B30" s="272"/>
      <c r="C30" s="66"/>
      <c r="D30" s="90"/>
      <c r="E30" s="91"/>
      <c r="F30" s="297"/>
      <c r="G30" s="144"/>
      <c r="H30" s="90"/>
      <c r="I30" s="113"/>
      <c r="J30" s="339"/>
      <c r="K30" s="92"/>
      <c r="L30" s="90"/>
      <c r="M30" s="91"/>
      <c r="N30" s="272"/>
      <c r="O30" s="99" t="s">
        <v>81</v>
      </c>
      <c r="P30" s="90">
        <f t="shared" si="2"/>
        <v>4.2674253200568986</v>
      </c>
      <c r="Q30" s="114">
        <v>3</v>
      </c>
      <c r="R30" s="264"/>
      <c r="S30" s="93"/>
      <c r="T30" s="90"/>
      <c r="U30" s="94"/>
    </row>
    <row r="31" spans="1:21" s="65" customFormat="1" ht="16.5" customHeight="1">
      <c r="A31" s="338"/>
      <c r="B31" s="272"/>
      <c r="C31" s="89"/>
      <c r="D31" s="90"/>
      <c r="E31" s="79"/>
      <c r="F31" s="297"/>
      <c r="G31" s="81"/>
      <c r="H31" s="90"/>
      <c r="I31" s="113"/>
      <c r="J31" s="340"/>
      <c r="K31" s="149"/>
      <c r="L31" s="90"/>
      <c r="M31" s="149"/>
      <c r="N31" s="272"/>
      <c r="O31" s="81"/>
      <c r="P31" s="90"/>
      <c r="Q31" s="76"/>
      <c r="R31" s="264"/>
      <c r="S31" s="206"/>
      <c r="T31" s="90"/>
      <c r="U31" s="76"/>
    </row>
    <row r="32" spans="1:21" s="65" customFormat="1" ht="16.5" customHeight="1">
      <c r="A32" s="261" t="s">
        <v>40</v>
      </c>
      <c r="B32" s="87" t="s">
        <v>8</v>
      </c>
      <c r="C32" s="81"/>
      <c r="D32" s="90"/>
      <c r="E32" s="79"/>
      <c r="F32" s="212" t="s">
        <v>8</v>
      </c>
      <c r="G32" s="195"/>
      <c r="H32" s="90"/>
      <c r="I32" s="76"/>
      <c r="J32" s="195" t="s">
        <v>8</v>
      </c>
      <c r="K32" s="81" t="s">
        <v>8</v>
      </c>
      <c r="L32" s="90">
        <v>1</v>
      </c>
      <c r="M32" s="79" t="s">
        <v>350</v>
      </c>
      <c r="N32" s="195" t="s">
        <v>8</v>
      </c>
      <c r="O32" s="81"/>
      <c r="P32" s="90"/>
      <c r="Q32" s="76"/>
      <c r="R32" s="87" t="s">
        <v>8</v>
      </c>
      <c r="S32" s="206"/>
      <c r="T32" s="90"/>
      <c r="U32" s="76"/>
    </row>
    <row r="33" spans="1:21" s="65" customFormat="1" ht="16.5" customHeight="1">
      <c r="A33" s="262"/>
      <c r="B33" s="75" t="s">
        <v>5</v>
      </c>
      <c r="C33" s="71"/>
      <c r="D33" s="111"/>
      <c r="E33" s="73"/>
      <c r="F33" s="72" t="s">
        <v>10</v>
      </c>
      <c r="G33" s="71"/>
      <c r="H33" s="110"/>
      <c r="I33" s="78"/>
      <c r="J33" s="82" t="s">
        <v>5</v>
      </c>
      <c r="K33" s="81"/>
      <c r="L33" s="161"/>
      <c r="M33" s="79"/>
      <c r="N33" s="72" t="s">
        <v>10</v>
      </c>
      <c r="O33" s="71"/>
      <c r="P33" s="90"/>
      <c r="Q33" s="78"/>
      <c r="R33" s="75" t="s">
        <v>5</v>
      </c>
      <c r="S33" s="74"/>
      <c r="T33" s="121"/>
      <c r="U33" s="78"/>
    </row>
    <row r="34" spans="1:21" s="9" customFormat="1" ht="19.149999999999999" customHeight="1">
      <c r="A34" s="334" t="s">
        <v>11</v>
      </c>
      <c r="B34" s="265" t="s">
        <v>12</v>
      </c>
      <c r="C34" s="266"/>
      <c r="D34" s="125"/>
      <c r="E34" s="125"/>
      <c r="F34" s="267" t="s">
        <v>12</v>
      </c>
      <c r="G34" s="266"/>
      <c r="H34" s="125"/>
      <c r="I34" s="125"/>
      <c r="J34" s="265" t="s">
        <v>12</v>
      </c>
      <c r="K34" s="266"/>
      <c r="L34" s="125"/>
      <c r="M34" s="128"/>
      <c r="N34" s="267" t="s">
        <v>12</v>
      </c>
      <c r="O34" s="266"/>
      <c r="P34" s="125"/>
      <c r="Q34" s="125"/>
      <c r="R34" s="274" t="s">
        <v>12</v>
      </c>
      <c r="S34" s="275"/>
      <c r="T34" s="125"/>
      <c r="U34" s="125"/>
    </row>
    <row r="35" spans="1:21" s="3" customFormat="1" ht="19.149999999999999" customHeight="1">
      <c r="A35" s="335"/>
      <c r="B35" s="331" t="s">
        <v>42</v>
      </c>
      <c r="C35" s="332"/>
      <c r="D35" s="158">
        <v>4</v>
      </c>
      <c r="E35" s="16">
        <f>D35*70</f>
        <v>280</v>
      </c>
      <c r="F35" s="333" t="s">
        <v>42</v>
      </c>
      <c r="G35" s="332"/>
      <c r="H35" s="158">
        <v>3.7</v>
      </c>
      <c r="I35" s="16">
        <f>H35*70</f>
        <v>259</v>
      </c>
      <c r="J35" s="337" t="s">
        <v>42</v>
      </c>
      <c r="K35" s="325"/>
      <c r="L35" s="158">
        <v>4.7</v>
      </c>
      <c r="M35" s="16">
        <f>L35*70</f>
        <v>329</v>
      </c>
      <c r="N35" s="333" t="s">
        <v>42</v>
      </c>
      <c r="O35" s="332"/>
      <c r="P35" s="158">
        <v>3.8</v>
      </c>
      <c r="Q35" s="16">
        <f>P35*70</f>
        <v>266</v>
      </c>
      <c r="R35" s="296" t="s">
        <v>42</v>
      </c>
      <c r="S35" s="296"/>
      <c r="T35" s="158">
        <v>4.0999999999999996</v>
      </c>
      <c r="U35" s="16">
        <f>T35*70</f>
        <v>287</v>
      </c>
    </row>
    <row r="36" spans="1:21" s="3" customFormat="1" ht="19.149999999999999" customHeight="1">
      <c r="A36" s="335"/>
      <c r="B36" s="331" t="s">
        <v>43</v>
      </c>
      <c r="C36" s="332"/>
      <c r="D36" s="158">
        <v>2.1</v>
      </c>
      <c r="E36" s="16">
        <f>D36*75</f>
        <v>157.5</v>
      </c>
      <c r="F36" s="333" t="s">
        <v>43</v>
      </c>
      <c r="G36" s="332"/>
      <c r="H36" s="158">
        <v>2.1</v>
      </c>
      <c r="I36" s="16">
        <f>H36*75</f>
        <v>157.5</v>
      </c>
      <c r="J36" s="211" t="s">
        <v>43</v>
      </c>
      <c r="K36" s="207"/>
      <c r="L36" s="158">
        <v>2.2999999999999998</v>
      </c>
      <c r="M36" s="16">
        <f>L36*75</f>
        <v>172.5</v>
      </c>
      <c r="N36" s="333" t="s">
        <v>43</v>
      </c>
      <c r="O36" s="332"/>
      <c r="P36" s="158">
        <v>2.5</v>
      </c>
      <c r="Q36" s="16">
        <f>P36*75</f>
        <v>187.5</v>
      </c>
      <c r="R36" s="296" t="s">
        <v>43</v>
      </c>
      <c r="S36" s="296"/>
      <c r="T36" s="158">
        <v>3.7</v>
      </c>
      <c r="U36" s="16">
        <f>T36*75</f>
        <v>277.5</v>
      </c>
    </row>
    <row r="37" spans="1:21" s="3" customFormat="1" ht="19.149999999999999" customHeight="1">
      <c r="A37" s="335"/>
      <c r="B37" s="331" t="s">
        <v>32</v>
      </c>
      <c r="C37" s="332"/>
      <c r="D37" s="158">
        <v>1.1000000000000001</v>
      </c>
      <c r="E37" s="16">
        <f>D37*25</f>
        <v>27.500000000000004</v>
      </c>
      <c r="F37" s="333" t="s">
        <v>32</v>
      </c>
      <c r="G37" s="332"/>
      <c r="H37" s="158">
        <v>1.5</v>
      </c>
      <c r="I37" s="16">
        <f>H37*25</f>
        <v>37.5</v>
      </c>
      <c r="J37" s="211" t="s">
        <v>32</v>
      </c>
      <c r="K37" s="207"/>
      <c r="L37" s="158">
        <v>1.1399999999999999</v>
      </c>
      <c r="M37" s="16">
        <f>L37*25</f>
        <v>28.499999999999996</v>
      </c>
      <c r="N37" s="333" t="s">
        <v>32</v>
      </c>
      <c r="O37" s="332"/>
      <c r="P37" s="158">
        <v>1.6</v>
      </c>
      <c r="Q37" s="16">
        <f>P37*25</f>
        <v>40</v>
      </c>
      <c r="R37" s="296" t="s">
        <v>32</v>
      </c>
      <c r="S37" s="296"/>
      <c r="T37" s="158">
        <v>1.3</v>
      </c>
      <c r="U37" s="16">
        <f>T37*25</f>
        <v>32.5</v>
      </c>
    </row>
    <row r="38" spans="1:21" s="3" customFormat="1" ht="19.149999999999999" customHeight="1">
      <c r="A38" s="335"/>
      <c r="B38" s="331" t="s">
        <v>33</v>
      </c>
      <c r="C38" s="332"/>
      <c r="D38" s="158"/>
      <c r="E38" s="16"/>
      <c r="F38" s="333" t="s">
        <v>33</v>
      </c>
      <c r="G38" s="332"/>
      <c r="H38" s="158"/>
      <c r="I38" s="16"/>
      <c r="J38" s="211" t="s">
        <v>33</v>
      </c>
      <c r="K38" s="207"/>
      <c r="L38" s="158">
        <v>1</v>
      </c>
      <c r="M38" s="16">
        <f>L38*60</f>
        <v>60</v>
      </c>
      <c r="N38" s="333" t="s">
        <v>33</v>
      </c>
      <c r="O38" s="332"/>
      <c r="P38" s="158"/>
      <c r="Q38" s="16"/>
      <c r="R38" s="296" t="s">
        <v>33</v>
      </c>
      <c r="S38" s="296"/>
      <c r="T38" s="158"/>
      <c r="U38" s="16"/>
    </row>
    <row r="39" spans="1:21" s="3" customFormat="1" ht="19.149999999999999" customHeight="1">
      <c r="A39" s="335"/>
      <c r="B39" s="331" t="s">
        <v>22</v>
      </c>
      <c r="C39" s="332"/>
      <c r="D39" s="158"/>
      <c r="E39" s="16"/>
      <c r="F39" s="333" t="s">
        <v>22</v>
      </c>
      <c r="G39" s="332"/>
      <c r="H39" s="158"/>
      <c r="I39" s="16"/>
      <c r="J39" s="211" t="s">
        <v>22</v>
      </c>
      <c r="K39" s="207"/>
      <c r="L39" s="158"/>
      <c r="M39" s="16"/>
      <c r="N39" s="333" t="s">
        <v>22</v>
      </c>
      <c r="O39" s="332"/>
      <c r="P39" s="161">
        <v>1</v>
      </c>
      <c r="Q39" s="16">
        <f>P39*120</f>
        <v>120</v>
      </c>
      <c r="R39" s="296" t="s">
        <v>22</v>
      </c>
      <c r="S39" s="296"/>
      <c r="T39" s="158"/>
      <c r="U39" s="16"/>
    </row>
    <row r="40" spans="1:21" s="3" customFormat="1" ht="19.149999999999999" customHeight="1">
      <c r="A40" s="335"/>
      <c r="B40" s="328" t="s">
        <v>24</v>
      </c>
      <c r="C40" s="329"/>
      <c r="D40" s="158">
        <v>2</v>
      </c>
      <c r="E40" s="16">
        <f t="shared" ref="E40" si="5">D40*70</f>
        <v>140</v>
      </c>
      <c r="F40" s="330" t="s">
        <v>24</v>
      </c>
      <c r="G40" s="329"/>
      <c r="H40" s="158">
        <v>2</v>
      </c>
      <c r="I40" s="16">
        <f t="shared" ref="I40" si="6">H40*70</f>
        <v>140</v>
      </c>
      <c r="J40" s="294" t="s">
        <v>24</v>
      </c>
      <c r="K40" s="295"/>
      <c r="L40" s="158">
        <v>1.93</v>
      </c>
      <c r="M40" s="16">
        <f t="shared" ref="M40" si="7">L40*70</f>
        <v>135.1</v>
      </c>
      <c r="N40" s="330" t="s">
        <v>24</v>
      </c>
      <c r="O40" s="329"/>
      <c r="P40" s="158">
        <v>2</v>
      </c>
      <c r="Q40" s="16">
        <f t="shared" ref="Q40" si="8">P40*70</f>
        <v>140</v>
      </c>
      <c r="R40" s="293" t="s">
        <v>24</v>
      </c>
      <c r="S40" s="293"/>
      <c r="T40" s="158">
        <v>2</v>
      </c>
      <c r="U40" s="16">
        <f t="shared" ref="U40" si="9">T40*70</f>
        <v>140</v>
      </c>
    </row>
    <row r="41" spans="1:21" s="3" customFormat="1" ht="19.149999999999999" customHeight="1">
      <c r="A41" s="336"/>
      <c r="B41" s="331" t="s">
        <v>34</v>
      </c>
      <c r="C41" s="332"/>
      <c r="D41" s="59"/>
      <c r="E41" s="16">
        <f>SUM(E35:E40)</f>
        <v>605</v>
      </c>
      <c r="F41" s="333" t="s">
        <v>34</v>
      </c>
      <c r="G41" s="332"/>
      <c r="H41" s="59"/>
      <c r="I41" s="16">
        <f>SUM(I35:I40)</f>
        <v>594</v>
      </c>
      <c r="J41" s="211" t="s">
        <v>34</v>
      </c>
      <c r="K41" s="207"/>
      <c r="L41" s="59"/>
      <c r="M41" s="16">
        <f>SUM(M35:M40)</f>
        <v>725.1</v>
      </c>
      <c r="N41" s="333" t="s">
        <v>34</v>
      </c>
      <c r="O41" s="332"/>
      <c r="P41" s="59"/>
      <c r="Q41" s="16">
        <f>SUM(Q35:Q40)</f>
        <v>753.5</v>
      </c>
      <c r="R41" s="296" t="s">
        <v>34</v>
      </c>
      <c r="S41" s="296"/>
      <c r="T41" s="59"/>
      <c r="U41" s="16">
        <f>SUM(U35:U40)</f>
        <v>737</v>
      </c>
    </row>
    <row r="42" spans="1:21" s="9" customFormat="1" ht="25.5" customHeight="1">
      <c r="A42" s="1"/>
      <c r="B42" s="8" t="s">
        <v>6</v>
      </c>
      <c r="C42" s="8"/>
      <c r="D42" s="8"/>
      <c r="E42" s="8"/>
      <c r="F42" s="8"/>
      <c r="G42" s="8"/>
      <c r="H42" s="8" t="s">
        <v>21</v>
      </c>
      <c r="I42" s="8"/>
      <c r="J42" s="8"/>
      <c r="K42" s="8"/>
      <c r="L42" s="8"/>
      <c r="M42" s="8"/>
      <c r="N42" s="8"/>
      <c r="O42" s="8"/>
      <c r="P42" s="281" t="s">
        <v>7</v>
      </c>
      <c r="Q42" s="281"/>
      <c r="R42" s="1"/>
      <c r="S42" s="1"/>
      <c r="T42" s="1"/>
      <c r="U42" s="1"/>
    </row>
    <row r="43" spans="1:21" s="10" customFormat="1" ht="20.149999999999999" customHeight="1">
      <c r="A43" s="327" t="s">
        <v>105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</row>
    <row r="44" spans="1:21" s="10" customFormat="1" ht="20.149999999999999" customHeight="1">
      <c r="A44" s="11" t="s">
        <v>20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s="10" customFormat="1" ht="20.149999999999999" customHeight="1">
      <c r="A45" s="327" t="s">
        <v>13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</row>
  </sheetData>
  <mergeCells count="97">
    <mergeCell ref="J5:J6"/>
    <mergeCell ref="J7:J11"/>
    <mergeCell ref="A17:A21"/>
    <mergeCell ref="B17:B21"/>
    <mergeCell ref="A22:A26"/>
    <mergeCell ref="B22:B26"/>
    <mergeCell ref="F22:F26"/>
    <mergeCell ref="N5:N6"/>
    <mergeCell ref="R5:R6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12:J16"/>
    <mergeCell ref="A5:A6"/>
    <mergeCell ref="B5:B6"/>
    <mergeCell ref="F5:F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S18:S19"/>
    <mergeCell ref="C20:C21"/>
    <mergeCell ref="G20:G21"/>
    <mergeCell ref="O20:O21"/>
    <mergeCell ref="S20:S21"/>
    <mergeCell ref="K20:K21"/>
    <mergeCell ref="F17:F21"/>
    <mergeCell ref="N17:N21"/>
    <mergeCell ref="R17:R21"/>
    <mergeCell ref="C18:C19"/>
    <mergeCell ref="G18:G19"/>
    <mergeCell ref="O18:O19"/>
    <mergeCell ref="J17:J21"/>
    <mergeCell ref="N22:N26"/>
    <mergeCell ref="R22:R26"/>
    <mergeCell ref="J22:J26"/>
    <mergeCell ref="A27:A31"/>
    <mergeCell ref="B27:B31"/>
    <mergeCell ref="F27:F31"/>
    <mergeCell ref="N27:N31"/>
    <mergeCell ref="R27:R31"/>
    <mergeCell ref="J27:J31"/>
    <mergeCell ref="B36:C36"/>
    <mergeCell ref="F36:G36"/>
    <mergeCell ref="N36:O36"/>
    <mergeCell ref="A32:A33"/>
    <mergeCell ref="A34:A41"/>
    <mergeCell ref="B34:C34"/>
    <mergeCell ref="F34:G34"/>
    <mergeCell ref="J35:K35"/>
    <mergeCell ref="B35:C35"/>
    <mergeCell ref="F35:G35"/>
    <mergeCell ref="B39:C39"/>
    <mergeCell ref="F39:G39"/>
    <mergeCell ref="B38:C38"/>
    <mergeCell ref="F38:G38"/>
    <mergeCell ref="B37:C37"/>
    <mergeCell ref="F37:G37"/>
    <mergeCell ref="N35:O35"/>
    <mergeCell ref="R35:S35"/>
    <mergeCell ref="N34:O34"/>
    <mergeCell ref="J34:K34"/>
    <mergeCell ref="P42:Q42"/>
    <mergeCell ref="R40:S40"/>
    <mergeCell ref="R41:S41"/>
    <mergeCell ref="R38:S38"/>
    <mergeCell ref="N39:O39"/>
    <mergeCell ref="R39:S39"/>
    <mergeCell ref="N38:O38"/>
    <mergeCell ref="R34:S34"/>
    <mergeCell ref="R36:S36"/>
    <mergeCell ref="N37:O37"/>
    <mergeCell ref="R37:S37"/>
    <mergeCell ref="A43:M43"/>
    <mergeCell ref="A45:M45"/>
    <mergeCell ref="B40:C40"/>
    <mergeCell ref="F40:G40"/>
    <mergeCell ref="N40:O40"/>
    <mergeCell ref="B41:C41"/>
    <mergeCell ref="F41:G41"/>
    <mergeCell ref="N41:O41"/>
    <mergeCell ref="J40:K40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4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7"/>
  <sheetViews>
    <sheetView view="pageBreakPreview" topLeftCell="A16" zoomScale="70" zoomScaleNormal="100" zoomScaleSheetLayoutView="70" workbookViewId="0">
      <selection activeCell="Q35" sqref="Q35"/>
    </sheetView>
  </sheetViews>
  <sheetFormatPr defaultColWidth="9" defaultRowHeight="17"/>
  <cols>
    <col min="1" max="2" width="7.6328125" style="54" customWidth="1"/>
    <col min="3" max="3" width="11.6328125" style="54" customWidth="1"/>
    <col min="4" max="6" width="7.6328125" style="54" customWidth="1"/>
    <col min="7" max="7" width="11.6328125" style="54" customWidth="1"/>
    <col min="8" max="8" width="7.6328125" style="54" customWidth="1"/>
    <col min="9" max="10" width="7.6328125" style="44" customWidth="1"/>
    <col min="11" max="11" width="11.6328125" style="44" customWidth="1"/>
    <col min="12" max="14" width="7.6328125" style="44" customWidth="1"/>
    <col min="15" max="15" width="11.6328125" style="44" customWidth="1"/>
    <col min="16" max="18" width="7.6328125" style="44" customWidth="1"/>
    <col min="19" max="19" width="11.6328125" style="44" customWidth="1"/>
    <col min="20" max="21" width="7.6328125" style="44" customWidth="1"/>
    <col min="22" max="22" width="7.08984375" style="5" hidden="1" customWidth="1"/>
    <col min="23" max="23" width="11.6328125" style="5" hidden="1" customWidth="1"/>
    <col min="24" max="24" width="7.6328125" style="5" hidden="1" customWidth="1"/>
    <col min="25" max="25" width="7.90625" style="1" hidden="1" customWidth="1"/>
    <col min="26" max="27" width="0" style="44" hidden="1" customWidth="1"/>
    <col min="28" max="16384" width="9" style="44"/>
  </cols>
  <sheetData>
    <row r="1" spans="1:25" ht="28.5" customHeight="1">
      <c r="A1" s="320" t="str">
        <f>工作表1!A1</f>
        <v xml:space="preserve"> 屏東縣東寧.竹田國民小學112年5月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7" t="str">
        <f>工作表1!F4</f>
        <v>第4週學生午餐食譜(自設廚房)</v>
      </c>
      <c r="M1" s="7"/>
      <c r="N1" s="7"/>
      <c r="O1" s="7"/>
      <c r="P1" s="7"/>
      <c r="Q1" s="7"/>
      <c r="R1" s="7"/>
      <c r="S1" s="7"/>
      <c r="T1" s="7"/>
      <c r="U1" s="7"/>
      <c r="V1" s="44"/>
      <c r="W1" s="44"/>
      <c r="X1" s="44"/>
      <c r="Y1" s="44"/>
    </row>
    <row r="2" spans="1:25" ht="21" customHeight="1">
      <c r="A2" s="45" t="str">
        <f>工作表1!A3</f>
        <v>供應人數：703人</v>
      </c>
      <c r="B2" s="46"/>
      <c r="C2" s="46"/>
      <c r="D2" s="46"/>
      <c r="E2" s="46"/>
      <c r="F2" s="46"/>
      <c r="G2" s="47" t="s">
        <v>38</v>
      </c>
      <c r="H2" s="47"/>
      <c r="I2" s="47"/>
      <c r="J2" s="47"/>
      <c r="K2" s="47"/>
      <c r="L2" s="47" t="str">
        <f>工作表1!A4</f>
        <v>食材供應商：西台餐廳</v>
      </c>
      <c r="M2" s="47"/>
      <c r="O2" s="47"/>
      <c r="P2" s="47" t="str">
        <f>工作表1!A5</f>
        <v>電話：08-7792135</v>
      </c>
      <c r="Q2" s="47"/>
      <c r="S2" s="321">
        <f>工作表1!A6</f>
        <v>45034</v>
      </c>
      <c r="T2" s="321"/>
      <c r="U2" s="169" t="s">
        <v>39</v>
      </c>
      <c r="V2" s="13"/>
      <c r="W2" s="14"/>
      <c r="X2" s="14"/>
      <c r="Y2" s="14"/>
    </row>
    <row r="3" spans="1:25" ht="19.149999999999999" customHeight="1">
      <c r="A3" s="64" t="s">
        <v>2</v>
      </c>
      <c r="B3" s="322">
        <f>工作表1!E9</f>
        <v>45068</v>
      </c>
      <c r="C3" s="323"/>
      <c r="D3" s="324" t="s">
        <v>25</v>
      </c>
      <c r="E3" s="324"/>
      <c r="F3" s="322">
        <f>工作表1!E10</f>
        <v>45069</v>
      </c>
      <c r="G3" s="323"/>
      <c r="H3" s="324" t="s">
        <v>26</v>
      </c>
      <c r="I3" s="325"/>
      <c r="J3" s="326">
        <f>工作表1!E11</f>
        <v>45070</v>
      </c>
      <c r="K3" s="323"/>
      <c r="L3" s="324" t="s">
        <v>27</v>
      </c>
      <c r="M3" s="324"/>
      <c r="N3" s="322">
        <f>工作表1!E12</f>
        <v>45071</v>
      </c>
      <c r="O3" s="323"/>
      <c r="P3" s="324" t="s">
        <v>28</v>
      </c>
      <c r="Q3" s="325"/>
      <c r="R3" s="326">
        <f>工作表1!E13</f>
        <v>45072</v>
      </c>
      <c r="S3" s="323"/>
      <c r="T3" s="324" t="s">
        <v>29</v>
      </c>
      <c r="U3" s="325"/>
      <c r="V3" s="243">
        <f>工作表1!E14</f>
        <v>45073</v>
      </c>
      <c r="W3" s="245"/>
      <c r="X3" s="241" t="str">
        <f>工作表1!A14</f>
        <v>星期六</v>
      </c>
      <c r="Y3" s="242"/>
    </row>
    <row r="4" spans="1:25" s="42" customFormat="1" ht="19.149999999999999" customHeight="1">
      <c r="A4" s="196" t="s">
        <v>3</v>
      </c>
      <c r="B4" s="200" t="s">
        <v>41</v>
      </c>
      <c r="C4" s="196" t="s">
        <v>23</v>
      </c>
      <c r="D4" s="200" t="s">
        <v>35</v>
      </c>
      <c r="E4" s="203" t="s">
        <v>30</v>
      </c>
      <c r="F4" s="200" t="s">
        <v>41</v>
      </c>
      <c r="G4" s="196" t="s">
        <v>23</v>
      </c>
      <c r="H4" s="200" t="s">
        <v>35</v>
      </c>
      <c r="I4" s="200" t="s">
        <v>30</v>
      </c>
      <c r="J4" s="204" t="s">
        <v>41</v>
      </c>
      <c r="K4" s="196" t="s">
        <v>23</v>
      </c>
      <c r="L4" s="200" t="s">
        <v>35</v>
      </c>
      <c r="M4" s="203" t="s">
        <v>30</v>
      </c>
      <c r="N4" s="200" t="s">
        <v>41</v>
      </c>
      <c r="O4" s="196" t="s">
        <v>23</v>
      </c>
      <c r="P4" s="200" t="s">
        <v>35</v>
      </c>
      <c r="Q4" s="200" t="s">
        <v>30</v>
      </c>
      <c r="R4" s="204" t="s">
        <v>41</v>
      </c>
      <c r="S4" s="196" t="s">
        <v>23</v>
      </c>
      <c r="T4" s="200" t="s">
        <v>35</v>
      </c>
      <c r="U4" s="200" t="s">
        <v>30</v>
      </c>
      <c r="V4" s="202" t="s">
        <v>41</v>
      </c>
      <c r="W4" s="205" t="s">
        <v>23</v>
      </c>
      <c r="X4" s="202" t="s">
        <v>35</v>
      </c>
      <c r="Y4" s="202" t="s">
        <v>30</v>
      </c>
    </row>
    <row r="5" spans="1:25" s="67" customFormat="1" ht="16.5" customHeight="1">
      <c r="A5" s="359" t="s">
        <v>0</v>
      </c>
      <c r="B5" s="360" t="s">
        <v>46</v>
      </c>
      <c r="C5" s="33" t="s">
        <v>47</v>
      </c>
      <c r="D5" s="90">
        <f>1000/703*E5</f>
        <v>96.728307254623033</v>
      </c>
      <c r="E5" s="23" t="s">
        <v>279</v>
      </c>
      <c r="F5" s="286" t="s">
        <v>80</v>
      </c>
      <c r="G5" s="108" t="s">
        <v>47</v>
      </c>
      <c r="H5" s="90">
        <f>1000/703*I5</f>
        <v>82.503556187766705</v>
      </c>
      <c r="I5" s="94" t="s">
        <v>278</v>
      </c>
      <c r="J5" s="288" t="s">
        <v>93</v>
      </c>
      <c r="K5" s="106" t="s">
        <v>47</v>
      </c>
      <c r="L5" s="90">
        <f>1000/703*M5</f>
        <v>96.728307254623033</v>
      </c>
      <c r="M5" s="109">
        <v>68</v>
      </c>
      <c r="N5" s="286" t="s">
        <v>80</v>
      </c>
      <c r="O5" s="108" t="s">
        <v>47</v>
      </c>
      <c r="P5" s="90">
        <f>1000/703*Q5</f>
        <v>82.503556187766705</v>
      </c>
      <c r="Q5" s="94" t="s">
        <v>278</v>
      </c>
      <c r="R5" s="360" t="s">
        <v>46</v>
      </c>
      <c r="S5" s="33" t="s">
        <v>47</v>
      </c>
      <c r="T5" s="90">
        <f>1000/703*U5</f>
        <v>96.728307254623033</v>
      </c>
      <c r="U5" s="23" t="s">
        <v>279</v>
      </c>
      <c r="V5" s="286" t="s">
        <v>80</v>
      </c>
      <c r="W5" s="108" t="s">
        <v>47</v>
      </c>
      <c r="X5" s="90">
        <f>1000/694*Y5</f>
        <v>83.573487031700282</v>
      </c>
      <c r="Y5" s="94" t="s">
        <v>278</v>
      </c>
    </row>
    <row r="6" spans="1:25" s="67" customFormat="1">
      <c r="A6" s="359"/>
      <c r="B6" s="361"/>
      <c r="C6" s="33"/>
      <c r="D6" s="90"/>
      <c r="E6" s="23"/>
      <c r="F6" s="287"/>
      <c r="G6" s="101" t="s">
        <v>107</v>
      </c>
      <c r="H6" s="90">
        <f t="shared" ref="H6:H32" si="0">1000/703*I6</f>
        <v>14.22475106685633</v>
      </c>
      <c r="I6" s="94" t="s">
        <v>52</v>
      </c>
      <c r="J6" s="362"/>
      <c r="K6" s="182"/>
      <c r="L6" s="90"/>
      <c r="M6" s="184"/>
      <c r="N6" s="287"/>
      <c r="O6" s="101" t="s">
        <v>107</v>
      </c>
      <c r="P6" s="90">
        <f t="shared" ref="P6:P32" si="1">1000/703*Q6</f>
        <v>14.22475106685633</v>
      </c>
      <c r="Q6" s="94" t="s">
        <v>52</v>
      </c>
      <c r="R6" s="361"/>
      <c r="S6" s="33"/>
      <c r="T6" s="90"/>
      <c r="U6" s="23"/>
      <c r="V6" s="287"/>
      <c r="W6" s="101" t="s">
        <v>107</v>
      </c>
      <c r="X6" s="90">
        <f t="shared" ref="X6:X19" si="2">1000/694*Y6</f>
        <v>14.40922190201729</v>
      </c>
      <c r="Y6" s="94" t="s">
        <v>52</v>
      </c>
    </row>
    <row r="7" spans="1:25" s="65" customFormat="1" ht="16.5" customHeight="1">
      <c r="A7" s="351" t="s">
        <v>31</v>
      </c>
      <c r="B7" s="300" t="s">
        <v>256</v>
      </c>
      <c r="C7" s="20" t="s">
        <v>257</v>
      </c>
      <c r="D7" s="90">
        <f t="shared" ref="D7:D32" si="3">1000/703*E7</f>
        <v>73.968705547652917</v>
      </c>
      <c r="E7" s="38" t="s">
        <v>220</v>
      </c>
      <c r="F7" s="272" t="s">
        <v>78</v>
      </c>
      <c r="G7" s="100" t="s">
        <v>77</v>
      </c>
      <c r="H7" s="90">
        <f t="shared" si="0"/>
        <v>79.658605974395442</v>
      </c>
      <c r="I7" s="91" t="s">
        <v>246</v>
      </c>
      <c r="J7" s="272" t="s">
        <v>230</v>
      </c>
      <c r="K7" s="26" t="s">
        <v>229</v>
      </c>
      <c r="L7" s="90">
        <f t="shared" ref="L7:L30" si="4">1000/703*M7</f>
        <v>71.12375533428164</v>
      </c>
      <c r="M7" s="190">
        <v>50</v>
      </c>
      <c r="N7" s="264" t="s">
        <v>164</v>
      </c>
      <c r="O7" s="20" t="s">
        <v>163</v>
      </c>
      <c r="P7" s="90">
        <f t="shared" si="1"/>
        <v>78.236130867709818</v>
      </c>
      <c r="Q7" s="164">
        <v>55</v>
      </c>
      <c r="R7" s="297" t="s">
        <v>216</v>
      </c>
      <c r="S7" s="25" t="s">
        <v>217</v>
      </c>
      <c r="T7" s="90">
        <f t="shared" ref="T7:T31" si="5">1000/703*U7</f>
        <v>85.348506401137982</v>
      </c>
      <c r="U7" s="94" t="s">
        <v>218</v>
      </c>
      <c r="V7" s="258" t="s">
        <v>249</v>
      </c>
      <c r="W7" s="26" t="s">
        <v>134</v>
      </c>
      <c r="X7" s="90">
        <f t="shared" si="2"/>
        <v>82.132564841498564</v>
      </c>
      <c r="Y7" s="94" t="s">
        <v>252</v>
      </c>
    </row>
    <row r="8" spans="1:25" s="65" customFormat="1">
      <c r="A8" s="352"/>
      <c r="B8" s="300"/>
      <c r="C8" s="20" t="s">
        <v>258</v>
      </c>
      <c r="D8" s="90">
        <f t="shared" si="3"/>
        <v>14.22475106685633</v>
      </c>
      <c r="E8" s="23" t="s">
        <v>52</v>
      </c>
      <c r="F8" s="272"/>
      <c r="G8" s="100" t="s">
        <v>75</v>
      </c>
      <c r="H8" s="90">
        <f t="shared" si="0"/>
        <v>1.7069701280227594</v>
      </c>
      <c r="I8" s="91" t="s">
        <v>55</v>
      </c>
      <c r="J8" s="272"/>
      <c r="K8" s="26" t="s">
        <v>156</v>
      </c>
      <c r="L8" s="90">
        <f t="shared" si="4"/>
        <v>28.449502133712659</v>
      </c>
      <c r="M8" s="190">
        <v>20</v>
      </c>
      <c r="N8" s="264"/>
      <c r="O8" s="20" t="s">
        <v>165</v>
      </c>
      <c r="P8" s="90">
        <f t="shared" si="1"/>
        <v>5.6899004267425317</v>
      </c>
      <c r="Q8" s="164">
        <v>4</v>
      </c>
      <c r="R8" s="297"/>
      <c r="S8" s="25" t="s">
        <v>190</v>
      </c>
      <c r="T8" s="90">
        <f t="shared" si="5"/>
        <v>17.069701280227594</v>
      </c>
      <c r="U8" s="94" t="s">
        <v>48</v>
      </c>
      <c r="V8" s="259"/>
      <c r="W8" s="144" t="s">
        <v>250</v>
      </c>
      <c r="X8" s="90">
        <f t="shared" si="2"/>
        <v>1.7291066282420748</v>
      </c>
      <c r="Y8" s="29" t="s">
        <v>251</v>
      </c>
    </row>
    <row r="9" spans="1:25" s="65" customFormat="1" ht="16.5" customHeight="1">
      <c r="A9" s="352"/>
      <c r="B9" s="300"/>
      <c r="C9" s="20" t="s">
        <v>259</v>
      </c>
      <c r="D9" s="90">
        <f t="shared" si="3"/>
        <v>28.449502133712659</v>
      </c>
      <c r="E9" s="23" t="s">
        <v>60</v>
      </c>
      <c r="F9" s="272"/>
      <c r="G9" s="12" t="s">
        <v>83</v>
      </c>
      <c r="H9" s="90">
        <f t="shared" si="0"/>
        <v>2.8449502133712659</v>
      </c>
      <c r="I9" s="91" t="s">
        <v>340</v>
      </c>
      <c r="J9" s="272"/>
      <c r="K9" s="26" t="s">
        <v>69</v>
      </c>
      <c r="L9" s="90">
        <f t="shared" si="4"/>
        <v>8.5348506401137971</v>
      </c>
      <c r="M9" s="190">
        <v>6</v>
      </c>
      <c r="N9" s="264"/>
      <c r="O9" s="20" t="s">
        <v>166</v>
      </c>
      <c r="P9" s="90">
        <f t="shared" si="1"/>
        <v>4.2674253200568986</v>
      </c>
      <c r="Q9" s="164">
        <v>3</v>
      </c>
      <c r="R9" s="297"/>
      <c r="S9" s="25" t="s">
        <v>307</v>
      </c>
      <c r="T9" s="90">
        <f t="shared" si="5"/>
        <v>8.5348506401137971</v>
      </c>
      <c r="U9" s="94" t="s">
        <v>50</v>
      </c>
      <c r="V9" s="259"/>
      <c r="W9" s="97" t="s">
        <v>182</v>
      </c>
      <c r="X9" s="90">
        <f t="shared" si="2"/>
        <v>17.291066282420751</v>
      </c>
      <c r="Y9" s="117" t="s">
        <v>48</v>
      </c>
    </row>
    <row r="10" spans="1:25" s="65" customFormat="1">
      <c r="A10" s="352"/>
      <c r="B10" s="300"/>
      <c r="C10" s="143" t="s">
        <v>380</v>
      </c>
      <c r="D10" s="90">
        <f t="shared" si="3"/>
        <v>4.2674253200568986</v>
      </c>
      <c r="E10" s="23" t="s">
        <v>334</v>
      </c>
      <c r="F10" s="272"/>
      <c r="G10" s="81" t="s">
        <v>191</v>
      </c>
      <c r="H10" s="90">
        <f t="shared" si="0"/>
        <v>0.85348506401137969</v>
      </c>
      <c r="I10" s="79" t="s">
        <v>56</v>
      </c>
      <c r="J10" s="272"/>
      <c r="K10" s="26" t="s">
        <v>96</v>
      </c>
      <c r="L10" s="90">
        <f t="shared" si="4"/>
        <v>8.5348506401137971</v>
      </c>
      <c r="M10" s="190">
        <v>6</v>
      </c>
      <c r="N10" s="264"/>
      <c r="O10" s="20" t="s">
        <v>167</v>
      </c>
      <c r="P10" s="90">
        <f t="shared" si="1"/>
        <v>25.604551920341393</v>
      </c>
      <c r="Q10" s="164">
        <v>18</v>
      </c>
      <c r="R10" s="297"/>
      <c r="S10" s="185" t="s">
        <v>49</v>
      </c>
      <c r="T10" s="90">
        <f t="shared" si="5"/>
        <v>0.85348506401137969</v>
      </c>
      <c r="U10" s="94" t="s">
        <v>56</v>
      </c>
      <c r="V10" s="259"/>
      <c r="W10" s="101"/>
      <c r="X10" s="90"/>
      <c r="Y10" s="76"/>
    </row>
    <row r="11" spans="1:25" s="65" customFormat="1">
      <c r="A11" s="352"/>
      <c r="B11" s="300"/>
      <c r="C11" s="215" t="s">
        <v>307</v>
      </c>
      <c r="D11" s="90">
        <f t="shared" si="3"/>
        <v>8.5348506401137971</v>
      </c>
      <c r="E11" s="23" t="s">
        <v>50</v>
      </c>
      <c r="F11" s="272"/>
      <c r="G11" s="81"/>
      <c r="H11" s="90"/>
      <c r="I11" s="79"/>
      <c r="J11" s="272"/>
      <c r="K11" s="26"/>
      <c r="L11" s="90"/>
      <c r="M11" s="190"/>
      <c r="N11" s="264"/>
      <c r="O11" s="20"/>
      <c r="P11" s="90"/>
      <c r="Q11" s="164"/>
      <c r="R11" s="297"/>
      <c r="S11" s="185" t="s">
        <v>88</v>
      </c>
      <c r="T11" s="90">
        <f t="shared" si="5"/>
        <v>21.337126600284495</v>
      </c>
      <c r="U11" s="94" t="s">
        <v>366</v>
      </c>
      <c r="V11" s="259"/>
      <c r="W11" s="142"/>
      <c r="X11" s="90"/>
      <c r="Y11" s="76"/>
    </row>
    <row r="12" spans="1:25" s="65" customFormat="1">
      <c r="A12" s="352"/>
      <c r="B12" s="300"/>
      <c r="C12" s="143" t="s">
        <v>260</v>
      </c>
      <c r="D12" s="90">
        <f t="shared" si="3"/>
        <v>4.2674253200568986</v>
      </c>
      <c r="E12" s="23" t="s">
        <v>64</v>
      </c>
      <c r="F12" s="272"/>
      <c r="G12" s="81"/>
      <c r="H12" s="90"/>
      <c r="I12" s="79"/>
      <c r="J12" s="272"/>
      <c r="K12" s="26"/>
      <c r="L12" s="90"/>
      <c r="M12" s="190"/>
      <c r="N12" s="264"/>
      <c r="O12" s="20"/>
      <c r="P12" s="90"/>
      <c r="Q12" s="164"/>
      <c r="R12" s="297"/>
      <c r="S12" s="185" t="s">
        <v>101</v>
      </c>
      <c r="T12" s="90">
        <f t="shared" si="5"/>
        <v>0.85348506401137969</v>
      </c>
      <c r="U12" s="94" t="s">
        <v>367</v>
      </c>
      <c r="V12" s="259"/>
      <c r="W12" s="142"/>
      <c r="X12" s="90"/>
      <c r="Y12" s="76"/>
    </row>
    <row r="13" spans="1:25" s="65" customFormat="1" ht="16.5" customHeight="1">
      <c r="A13" s="352"/>
      <c r="B13" s="300"/>
      <c r="C13" s="142" t="s">
        <v>261</v>
      </c>
      <c r="D13" s="90"/>
      <c r="E13" s="23"/>
      <c r="F13" s="272"/>
      <c r="G13" s="81"/>
      <c r="H13" s="90"/>
      <c r="I13" s="79"/>
      <c r="J13" s="272"/>
      <c r="K13" s="26"/>
      <c r="L13" s="90"/>
      <c r="M13" s="190"/>
      <c r="N13" s="264"/>
      <c r="O13" s="20"/>
      <c r="P13" s="90"/>
      <c r="Q13" s="164"/>
      <c r="R13" s="297"/>
      <c r="S13" s="185"/>
      <c r="T13" s="90"/>
      <c r="U13" s="94"/>
      <c r="V13" s="260"/>
      <c r="W13" s="100"/>
      <c r="X13" s="90"/>
      <c r="Y13" s="94"/>
    </row>
    <row r="14" spans="1:25" s="65" customFormat="1" ht="16.5" customHeight="1">
      <c r="A14" s="351" t="s">
        <v>4</v>
      </c>
      <c r="B14" s="300" t="s">
        <v>157</v>
      </c>
      <c r="C14" s="30" t="s">
        <v>158</v>
      </c>
      <c r="D14" s="90">
        <f t="shared" si="3"/>
        <v>17.069701280227594</v>
      </c>
      <c r="E14" s="38" t="s">
        <v>48</v>
      </c>
      <c r="F14" s="272" t="s">
        <v>262</v>
      </c>
      <c r="G14" s="143" t="s">
        <v>263</v>
      </c>
      <c r="H14" s="90">
        <f t="shared" si="0"/>
        <v>14.22475106685633</v>
      </c>
      <c r="I14" s="91" t="s">
        <v>52</v>
      </c>
      <c r="J14" s="272" t="s">
        <v>306</v>
      </c>
      <c r="K14" s="149" t="str">
        <f>J14</f>
        <v>芋頭包</v>
      </c>
      <c r="L14" s="90">
        <f t="shared" si="4"/>
        <v>35.56187766714082</v>
      </c>
      <c r="M14" s="94" t="s">
        <v>63</v>
      </c>
      <c r="N14" s="276" t="s">
        <v>236</v>
      </c>
      <c r="O14" s="99" t="s">
        <v>237</v>
      </c>
      <c r="P14" s="90">
        <f t="shared" si="1"/>
        <v>8.5348506401137971</v>
      </c>
      <c r="Q14" s="94" t="s">
        <v>50</v>
      </c>
      <c r="R14" s="272" t="s">
        <v>119</v>
      </c>
      <c r="S14" s="30" t="s">
        <v>120</v>
      </c>
      <c r="T14" s="90">
        <f t="shared" ref="T14:T17" si="6">1000/703*U14</f>
        <v>17.069701280227594</v>
      </c>
      <c r="U14" s="94" t="s">
        <v>48</v>
      </c>
      <c r="V14" s="258" t="s">
        <v>282</v>
      </c>
      <c r="W14" s="100" t="s">
        <v>65</v>
      </c>
      <c r="X14" s="90">
        <f t="shared" si="2"/>
        <v>8.6455331412103753</v>
      </c>
      <c r="Y14" s="94" t="s">
        <v>50</v>
      </c>
    </row>
    <row r="15" spans="1:25" s="65" customFormat="1" ht="17.25" customHeight="1">
      <c r="A15" s="352"/>
      <c r="B15" s="300"/>
      <c r="C15" s="30" t="s">
        <v>87</v>
      </c>
      <c r="D15" s="90">
        <f t="shared" si="3"/>
        <v>8.5348506401137971</v>
      </c>
      <c r="E15" s="38" t="s">
        <v>50</v>
      </c>
      <c r="F15" s="363"/>
      <c r="G15" s="143" t="s">
        <v>264</v>
      </c>
      <c r="H15" s="90">
        <f t="shared" si="0"/>
        <v>49.786628733997155</v>
      </c>
      <c r="I15" s="91" t="s">
        <v>272</v>
      </c>
      <c r="J15" s="272"/>
      <c r="K15" s="99"/>
      <c r="L15" s="90"/>
      <c r="M15" s="94"/>
      <c r="N15" s="276"/>
      <c r="O15" s="99" t="s">
        <v>71</v>
      </c>
      <c r="P15" s="90">
        <f t="shared" si="1"/>
        <v>56.899004267425319</v>
      </c>
      <c r="Q15" s="94" t="s">
        <v>70</v>
      </c>
      <c r="R15" s="272"/>
      <c r="S15" s="30" t="s">
        <v>83</v>
      </c>
      <c r="T15" s="90">
        <f t="shared" si="6"/>
        <v>8.5348506401137971</v>
      </c>
      <c r="U15" s="94" t="s">
        <v>50</v>
      </c>
      <c r="V15" s="259"/>
      <c r="W15" s="100" t="s">
        <v>283</v>
      </c>
      <c r="X15" s="90">
        <f t="shared" si="2"/>
        <v>43.227665706051873</v>
      </c>
      <c r="Y15" s="94" t="s">
        <v>72</v>
      </c>
    </row>
    <row r="16" spans="1:25" s="65" customFormat="1" ht="18" customHeight="1">
      <c r="A16" s="352"/>
      <c r="B16" s="300"/>
      <c r="C16" s="17" t="s">
        <v>51</v>
      </c>
      <c r="D16" s="90">
        <f t="shared" si="3"/>
        <v>17.069701280227594</v>
      </c>
      <c r="E16" s="24" t="s">
        <v>48</v>
      </c>
      <c r="F16" s="363"/>
      <c r="G16" s="143" t="s">
        <v>265</v>
      </c>
      <c r="H16" s="90">
        <f t="shared" si="0"/>
        <v>7.1123755334281649</v>
      </c>
      <c r="I16" s="79" t="s">
        <v>44</v>
      </c>
      <c r="J16" s="272"/>
      <c r="K16" s="99"/>
      <c r="L16" s="90"/>
      <c r="M16" s="94"/>
      <c r="N16" s="276"/>
      <c r="O16" s="99" t="s">
        <v>68</v>
      </c>
      <c r="P16" s="90">
        <f t="shared" si="1"/>
        <v>8.5348506401137971</v>
      </c>
      <c r="Q16" s="94" t="s">
        <v>50</v>
      </c>
      <c r="R16" s="272"/>
      <c r="S16" s="30" t="s">
        <v>121</v>
      </c>
      <c r="T16" s="90">
        <f t="shared" si="6"/>
        <v>8.5348506401137971</v>
      </c>
      <c r="U16" s="94" t="s">
        <v>50</v>
      </c>
      <c r="V16" s="259"/>
      <c r="W16" s="100" t="s">
        <v>68</v>
      </c>
      <c r="X16" s="90">
        <f t="shared" si="2"/>
        <v>8.6455331412103753</v>
      </c>
      <c r="Y16" s="94" t="s">
        <v>50</v>
      </c>
    </row>
    <row r="17" spans="1:25" s="65" customFormat="1" ht="16.5" customHeight="1">
      <c r="A17" s="352"/>
      <c r="B17" s="300"/>
      <c r="C17" s="30" t="s">
        <v>49</v>
      </c>
      <c r="D17" s="90">
        <f t="shared" si="3"/>
        <v>1.2802275960170697</v>
      </c>
      <c r="E17" s="38" t="s">
        <v>67</v>
      </c>
      <c r="F17" s="363"/>
      <c r="G17" s="216" t="s">
        <v>305</v>
      </c>
      <c r="H17" s="90">
        <f t="shared" si="0"/>
        <v>7.1123755334281649</v>
      </c>
      <c r="I17" s="79" t="s">
        <v>44</v>
      </c>
      <c r="J17" s="272"/>
      <c r="K17" s="99"/>
      <c r="L17" s="90"/>
      <c r="M17" s="94"/>
      <c r="N17" s="276"/>
      <c r="O17" s="99" t="s">
        <v>66</v>
      </c>
      <c r="P17" s="90">
        <f t="shared" si="1"/>
        <v>4.2674253200568986</v>
      </c>
      <c r="Q17" s="94" t="s">
        <v>64</v>
      </c>
      <c r="R17" s="272"/>
      <c r="S17" s="147" t="s">
        <v>122</v>
      </c>
      <c r="T17" s="90">
        <f t="shared" si="6"/>
        <v>42.674253200568991</v>
      </c>
      <c r="U17" s="76" t="s">
        <v>72</v>
      </c>
      <c r="V17" s="259"/>
      <c r="W17" s="102" t="s">
        <v>284</v>
      </c>
      <c r="X17" s="90">
        <f t="shared" si="2"/>
        <v>8.6455331412103753</v>
      </c>
      <c r="Y17" s="76" t="s">
        <v>50</v>
      </c>
    </row>
    <row r="18" spans="1:25" s="65" customFormat="1" ht="16.5" customHeight="1">
      <c r="A18" s="352"/>
      <c r="B18" s="300"/>
      <c r="C18" s="17" t="s">
        <v>159</v>
      </c>
      <c r="D18" s="90">
        <f t="shared" si="3"/>
        <v>1.7069701280227594</v>
      </c>
      <c r="E18" s="24" t="s">
        <v>55</v>
      </c>
      <c r="F18" s="363"/>
      <c r="G18" s="194" t="s">
        <v>266</v>
      </c>
      <c r="H18" s="90">
        <f t="shared" si="0"/>
        <v>0.42674253200568985</v>
      </c>
      <c r="I18" s="79" t="s">
        <v>219</v>
      </c>
      <c r="J18" s="272"/>
      <c r="K18" s="101"/>
      <c r="L18" s="90"/>
      <c r="M18" s="76"/>
      <c r="N18" s="276"/>
      <c r="O18" s="81" t="s">
        <v>65</v>
      </c>
      <c r="P18" s="90">
        <f t="shared" si="1"/>
        <v>4.2674253200568986</v>
      </c>
      <c r="Q18" s="76" t="s">
        <v>64</v>
      </c>
      <c r="R18" s="272"/>
      <c r="S18" s="232"/>
      <c r="T18" s="90"/>
      <c r="U18" s="76"/>
      <c r="V18" s="260"/>
      <c r="W18" s="102" t="s">
        <v>285</v>
      </c>
      <c r="X18" s="90"/>
      <c r="Y18" s="76"/>
    </row>
    <row r="19" spans="1:25" s="49" customFormat="1" ht="19.149999999999999" customHeight="1">
      <c r="A19" s="298" t="s">
        <v>14</v>
      </c>
      <c r="B19" s="300" t="s">
        <v>15</v>
      </c>
      <c r="C19" s="26" t="s">
        <v>124</v>
      </c>
      <c r="D19" s="90">
        <f t="shared" si="3"/>
        <v>75.391180654338541</v>
      </c>
      <c r="E19" s="201">
        <v>53</v>
      </c>
      <c r="F19" s="300" t="s">
        <v>15</v>
      </c>
      <c r="G19" s="26" t="s">
        <v>124</v>
      </c>
      <c r="H19" s="90">
        <f t="shared" si="0"/>
        <v>75.391180654338541</v>
      </c>
      <c r="I19" s="201">
        <v>53</v>
      </c>
      <c r="J19" s="300" t="s">
        <v>15</v>
      </c>
      <c r="K19" s="26" t="s">
        <v>124</v>
      </c>
      <c r="L19" s="90">
        <f t="shared" si="4"/>
        <v>75.391180654338541</v>
      </c>
      <c r="M19" s="94" t="s">
        <v>303</v>
      </c>
      <c r="N19" s="313" t="s">
        <v>15</v>
      </c>
      <c r="O19" s="26" t="s">
        <v>160</v>
      </c>
      <c r="P19" s="90">
        <f t="shared" si="1"/>
        <v>75.391180654338541</v>
      </c>
      <c r="Q19" s="196">
        <v>53</v>
      </c>
      <c r="R19" s="313" t="s">
        <v>15</v>
      </c>
      <c r="S19" s="26" t="s">
        <v>124</v>
      </c>
      <c r="T19" s="90">
        <f t="shared" si="5"/>
        <v>75.391180654338541</v>
      </c>
      <c r="U19" s="64">
        <v>53</v>
      </c>
      <c r="V19" s="278" t="s">
        <v>15</v>
      </c>
      <c r="W19" s="26" t="s">
        <v>124</v>
      </c>
      <c r="X19" s="90">
        <f t="shared" si="2"/>
        <v>76.368876080691635</v>
      </c>
      <c r="Y19" s="64">
        <v>53</v>
      </c>
    </row>
    <row r="20" spans="1:25" s="49" customFormat="1" ht="19.149999999999999" customHeight="1">
      <c r="A20" s="298"/>
      <c r="B20" s="300"/>
      <c r="C20" s="308" t="s">
        <v>18</v>
      </c>
      <c r="D20" s="90"/>
      <c r="E20" s="51"/>
      <c r="F20" s="300"/>
      <c r="G20" s="308" t="s">
        <v>19</v>
      </c>
      <c r="H20" s="90"/>
      <c r="I20" s="51"/>
      <c r="J20" s="300"/>
      <c r="K20" s="308" t="s">
        <v>17</v>
      </c>
      <c r="L20" s="90"/>
      <c r="M20" s="62"/>
      <c r="N20" s="313"/>
      <c r="O20" s="308" t="s">
        <v>18</v>
      </c>
      <c r="P20" s="90"/>
      <c r="Q20" s="62"/>
      <c r="R20" s="313"/>
      <c r="S20" s="316" t="s">
        <v>17</v>
      </c>
      <c r="T20" s="90"/>
      <c r="U20" s="61"/>
      <c r="V20" s="279"/>
      <c r="W20" s="316" t="s">
        <v>17</v>
      </c>
      <c r="X20" s="90"/>
      <c r="Y20" s="61"/>
    </row>
    <row r="21" spans="1:25" s="49" customFormat="1" ht="19.149999999999999" customHeight="1">
      <c r="A21" s="298"/>
      <c r="B21" s="300"/>
      <c r="C21" s="309"/>
      <c r="D21" s="90"/>
      <c r="E21" s="51"/>
      <c r="F21" s="300"/>
      <c r="G21" s="309"/>
      <c r="H21" s="90"/>
      <c r="I21" s="51"/>
      <c r="J21" s="300"/>
      <c r="K21" s="308"/>
      <c r="L21" s="90"/>
      <c r="M21" s="62"/>
      <c r="N21" s="313"/>
      <c r="O21" s="309"/>
      <c r="P21" s="90"/>
      <c r="Q21" s="62"/>
      <c r="R21" s="313"/>
      <c r="S21" s="317"/>
      <c r="T21" s="90"/>
      <c r="U21" s="61"/>
      <c r="V21" s="279"/>
      <c r="W21" s="317"/>
      <c r="X21" s="90"/>
      <c r="Y21" s="61"/>
    </row>
    <row r="22" spans="1:25" s="49" customFormat="1" ht="19.149999999999999" customHeight="1">
      <c r="A22" s="298"/>
      <c r="B22" s="300"/>
      <c r="C22" s="306" t="s">
        <v>16</v>
      </c>
      <c r="D22" s="90"/>
      <c r="E22" s="51"/>
      <c r="F22" s="300"/>
      <c r="G22" s="306" t="s">
        <v>16</v>
      </c>
      <c r="H22" s="90"/>
      <c r="I22" s="51"/>
      <c r="J22" s="300"/>
      <c r="K22" s="306" t="s">
        <v>16</v>
      </c>
      <c r="L22" s="90"/>
      <c r="M22" s="62"/>
      <c r="N22" s="313"/>
      <c r="O22" s="306" t="s">
        <v>16</v>
      </c>
      <c r="P22" s="90"/>
      <c r="Q22" s="62"/>
      <c r="R22" s="313"/>
      <c r="S22" s="306" t="s">
        <v>16</v>
      </c>
      <c r="T22" s="90"/>
      <c r="U22" s="61"/>
      <c r="V22" s="279"/>
      <c r="W22" s="306" t="s">
        <v>16</v>
      </c>
      <c r="X22" s="90"/>
      <c r="Y22" s="61"/>
    </row>
    <row r="23" spans="1:25" s="49" customFormat="1" ht="19.149999999999999" customHeight="1">
      <c r="A23" s="298"/>
      <c r="B23" s="300"/>
      <c r="C23" s="306"/>
      <c r="D23" s="90"/>
      <c r="E23" s="51"/>
      <c r="F23" s="300"/>
      <c r="G23" s="306"/>
      <c r="H23" s="90"/>
      <c r="I23" s="51"/>
      <c r="J23" s="300"/>
      <c r="K23" s="306"/>
      <c r="L23" s="90"/>
      <c r="M23" s="62"/>
      <c r="N23" s="313"/>
      <c r="O23" s="306"/>
      <c r="P23" s="90"/>
      <c r="Q23" s="62"/>
      <c r="R23" s="313"/>
      <c r="S23" s="306"/>
      <c r="T23" s="90"/>
      <c r="U23" s="61"/>
      <c r="V23" s="280"/>
      <c r="W23" s="306"/>
      <c r="X23" s="90"/>
      <c r="Y23" s="61"/>
    </row>
    <row r="24" spans="1:25" s="3" customFormat="1" ht="19.149999999999999" customHeight="1">
      <c r="A24" s="289" t="s">
        <v>9</v>
      </c>
      <c r="B24" s="233"/>
      <c r="C24" s="2"/>
      <c r="D24" s="90"/>
      <c r="E24" s="28"/>
      <c r="F24" s="233"/>
      <c r="G24" s="2"/>
      <c r="H24" s="90"/>
      <c r="I24" s="40"/>
      <c r="J24" s="258"/>
      <c r="K24" s="55"/>
      <c r="L24" s="90"/>
      <c r="M24" s="51"/>
      <c r="N24" s="233"/>
      <c r="O24" s="2"/>
      <c r="P24" s="90"/>
      <c r="Q24" s="40"/>
      <c r="R24" s="233"/>
      <c r="S24" s="2"/>
      <c r="T24" s="90"/>
      <c r="U24" s="40"/>
      <c r="V24" s="233"/>
      <c r="W24" s="2"/>
      <c r="X24" s="90"/>
      <c r="Y24" s="40"/>
    </row>
    <row r="25" spans="1:25" s="3" customFormat="1" ht="19.149999999999999" customHeight="1">
      <c r="A25" s="290"/>
      <c r="B25" s="234"/>
      <c r="C25" s="2"/>
      <c r="D25" s="90"/>
      <c r="E25" s="28"/>
      <c r="F25" s="234"/>
      <c r="G25" s="2"/>
      <c r="H25" s="90"/>
      <c r="I25" s="40"/>
      <c r="J25" s="259"/>
      <c r="K25" s="55"/>
      <c r="L25" s="90"/>
      <c r="M25" s="51"/>
      <c r="N25" s="234"/>
      <c r="O25" s="2"/>
      <c r="P25" s="90"/>
      <c r="Q25" s="40"/>
      <c r="R25" s="234"/>
      <c r="S25" s="2"/>
      <c r="T25" s="90"/>
      <c r="U25" s="40"/>
      <c r="V25" s="234"/>
      <c r="W25" s="2"/>
      <c r="X25" s="90"/>
      <c r="Y25" s="40"/>
    </row>
    <row r="26" spans="1:25" s="3" customFormat="1" ht="19.149999999999999" customHeight="1">
      <c r="A26" s="290"/>
      <c r="B26" s="234"/>
      <c r="C26" s="2"/>
      <c r="D26" s="90"/>
      <c r="E26" s="28"/>
      <c r="F26" s="234"/>
      <c r="G26" s="2"/>
      <c r="H26" s="90"/>
      <c r="I26" s="40"/>
      <c r="J26" s="259"/>
      <c r="K26" s="55"/>
      <c r="L26" s="90"/>
      <c r="M26" s="51"/>
      <c r="N26" s="234"/>
      <c r="O26" s="2"/>
      <c r="P26" s="90"/>
      <c r="Q26" s="40"/>
      <c r="R26" s="234"/>
      <c r="S26" s="2"/>
      <c r="T26" s="90"/>
      <c r="U26" s="40"/>
      <c r="V26" s="234"/>
      <c r="W26" s="2"/>
      <c r="X26" s="90"/>
      <c r="Y26" s="40"/>
    </row>
    <row r="27" spans="1:25" s="3" customFormat="1" ht="19.149999999999999" customHeight="1">
      <c r="A27" s="290"/>
      <c r="B27" s="234"/>
      <c r="C27" s="2"/>
      <c r="D27" s="90"/>
      <c r="E27" s="28"/>
      <c r="F27" s="234"/>
      <c r="G27" s="2"/>
      <c r="H27" s="90"/>
      <c r="I27" s="40"/>
      <c r="J27" s="259"/>
      <c r="K27" s="55"/>
      <c r="L27" s="90"/>
      <c r="M27" s="51"/>
      <c r="N27" s="234"/>
      <c r="O27" s="2"/>
      <c r="P27" s="90"/>
      <c r="Q27" s="40"/>
      <c r="R27" s="234"/>
      <c r="S27" s="100"/>
      <c r="T27" s="90"/>
      <c r="U27" s="40"/>
      <c r="V27" s="234"/>
      <c r="W27" s="100"/>
      <c r="X27" s="90"/>
      <c r="Y27" s="40"/>
    </row>
    <row r="28" spans="1:25" s="3" customFormat="1" ht="19.149999999999999" customHeight="1">
      <c r="A28" s="290"/>
      <c r="B28" s="234"/>
      <c r="C28" s="2"/>
      <c r="D28" s="90"/>
      <c r="E28" s="28"/>
      <c r="F28" s="234"/>
      <c r="G28" s="2"/>
      <c r="H28" s="90"/>
      <c r="I28" s="40"/>
      <c r="J28" s="260"/>
      <c r="K28" s="92"/>
      <c r="L28" s="90"/>
      <c r="M28" s="91"/>
      <c r="N28" s="234"/>
      <c r="O28" s="2"/>
      <c r="P28" s="90"/>
      <c r="Q28" s="40"/>
      <c r="R28" s="234"/>
      <c r="S28" s="40"/>
      <c r="T28" s="90"/>
      <c r="U28" s="40"/>
      <c r="V28" s="234"/>
      <c r="X28" s="90"/>
      <c r="Y28" s="40"/>
    </row>
    <row r="29" spans="1:25" s="65" customFormat="1" ht="16.5" customHeight="1">
      <c r="A29" s="338" t="s">
        <v>1</v>
      </c>
      <c r="B29" s="301" t="s">
        <v>231</v>
      </c>
      <c r="C29" s="192" t="s">
        <v>89</v>
      </c>
      <c r="D29" s="90">
        <f t="shared" si="3"/>
        <v>7.1123755334281649</v>
      </c>
      <c r="E29" s="23" t="s">
        <v>339</v>
      </c>
      <c r="F29" s="272" t="s">
        <v>179</v>
      </c>
      <c r="G29" s="97" t="s">
        <v>61</v>
      </c>
      <c r="H29" s="90">
        <f t="shared" si="0"/>
        <v>14.22475106685633</v>
      </c>
      <c r="I29" s="94" t="s">
        <v>52</v>
      </c>
      <c r="J29" s="300" t="s">
        <v>376</v>
      </c>
      <c r="K29" s="174" t="s">
        <v>377</v>
      </c>
      <c r="L29" s="90">
        <f t="shared" si="4"/>
        <v>0.42674253200568985</v>
      </c>
      <c r="M29" s="23" t="s">
        <v>378</v>
      </c>
      <c r="N29" s="272" t="s">
        <v>192</v>
      </c>
      <c r="O29" s="175" t="s">
        <v>196</v>
      </c>
      <c r="P29" s="90">
        <f t="shared" si="1"/>
        <v>1.7069701280227594</v>
      </c>
      <c r="Q29" s="91" t="s">
        <v>55</v>
      </c>
      <c r="R29" s="272" t="s">
        <v>62</v>
      </c>
      <c r="S29" s="98" t="s">
        <v>61</v>
      </c>
      <c r="T29" s="90">
        <f t="shared" si="5"/>
        <v>28.449502133712659</v>
      </c>
      <c r="U29" s="94" t="s">
        <v>60</v>
      </c>
      <c r="V29" s="258" t="s">
        <v>97</v>
      </c>
      <c r="W29" s="122" t="s">
        <v>61</v>
      </c>
      <c r="X29" s="90">
        <f>1000/694*Y29</f>
        <v>28.81844380403458</v>
      </c>
      <c r="Y29" s="94" t="s">
        <v>60</v>
      </c>
    </row>
    <row r="30" spans="1:25" s="65" customFormat="1" ht="16.5" customHeight="1">
      <c r="A30" s="338"/>
      <c r="B30" s="302"/>
      <c r="C30" s="192" t="s">
        <v>79</v>
      </c>
      <c r="D30" s="90">
        <f t="shared" si="3"/>
        <v>1.4224751066856329</v>
      </c>
      <c r="E30" s="38" t="s">
        <v>123</v>
      </c>
      <c r="F30" s="272"/>
      <c r="G30" s="99" t="s">
        <v>74</v>
      </c>
      <c r="H30" s="90">
        <f t="shared" si="0"/>
        <v>14.22475106685633</v>
      </c>
      <c r="I30" s="94" t="s">
        <v>52</v>
      </c>
      <c r="J30" s="300"/>
      <c r="K30" s="176" t="s">
        <v>115</v>
      </c>
      <c r="L30" s="90">
        <f t="shared" si="4"/>
        <v>12.802275960170697</v>
      </c>
      <c r="M30" s="23" t="s">
        <v>86</v>
      </c>
      <c r="N30" s="272"/>
      <c r="O30" s="41" t="s">
        <v>197</v>
      </c>
      <c r="P30" s="90">
        <f t="shared" si="1"/>
        <v>0.85348506401137969</v>
      </c>
      <c r="Q30" s="91" t="s">
        <v>56</v>
      </c>
      <c r="R30" s="272"/>
      <c r="S30" s="95" t="s">
        <v>58</v>
      </c>
      <c r="T30" s="90">
        <f t="shared" si="5"/>
        <v>8.5348506401137971</v>
      </c>
      <c r="U30" s="94" t="s">
        <v>50</v>
      </c>
      <c r="V30" s="259"/>
      <c r="W30" s="123" t="s">
        <v>74</v>
      </c>
      <c r="X30" s="90">
        <f>1000/694*Y30</f>
        <v>14.40922190201729</v>
      </c>
      <c r="Y30" s="94" t="s">
        <v>52</v>
      </c>
    </row>
    <row r="31" spans="1:25" s="65" customFormat="1" ht="16.5" customHeight="1">
      <c r="A31" s="338"/>
      <c r="B31" s="302"/>
      <c r="C31" s="192" t="s">
        <v>51</v>
      </c>
      <c r="D31" s="90">
        <f t="shared" si="3"/>
        <v>2.8449502133712659</v>
      </c>
      <c r="E31" s="38" t="s">
        <v>98</v>
      </c>
      <c r="F31" s="272"/>
      <c r="G31" s="97" t="s">
        <v>82</v>
      </c>
      <c r="H31" s="90">
        <f t="shared" si="0"/>
        <v>4.2674253200568986</v>
      </c>
      <c r="I31" s="94" t="s">
        <v>64</v>
      </c>
      <c r="J31" s="300"/>
      <c r="K31" s="177"/>
      <c r="L31" s="90"/>
      <c r="M31" s="23"/>
      <c r="N31" s="272"/>
      <c r="O31" s="175" t="s">
        <v>193</v>
      </c>
      <c r="P31" s="90">
        <f t="shared" si="1"/>
        <v>1.7069701280227594</v>
      </c>
      <c r="Q31" s="91" t="s">
        <v>55</v>
      </c>
      <c r="R31" s="272"/>
      <c r="S31" s="98" t="s">
        <v>345</v>
      </c>
      <c r="T31" s="90">
        <f t="shared" si="5"/>
        <v>4.2674253200568986</v>
      </c>
      <c r="U31" s="94" t="s">
        <v>346</v>
      </c>
      <c r="V31" s="259"/>
      <c r="W31" s="122" t="s">
        <v>82</v>
      </c>
      <c r="X31" s="90">
        <f>1000/694*Y31</f>
        <v>4.3227665706051877</v>
      </c>
      <c r="Y31" s="94" t="s">
        <v>64</v>
      </c>
    </row>
    <row r="32" spans="1:25" s="65" customFormat="1">
      <c r="A32" s="338"/>
      <c r="B32" s="302"/>
      <c r="C32" s="192" t="s">
        <v>181</v>
      </c>
      <c r="D32" s="90">
        <f t="shared" si="3"/>
        <v>0.42674253200568985</v>
      </c>
      <c r="E32" s="23" t="s">
        <v>219</v>
      </c>
      <c r="F32" s="272"/>
      <c r="G32" s="95" t="s">
        <v>253</v>
      </c>
      <c r="H32" s="90">
        <f t="shared" si="0"/>
        <v>4.2674253200568986</v>
      </c>
      <c r="I32" s="94" t="s">
        <v>64</v>
      </c>
      <c r="J32" s="300"/>
      <c r="K32" s="177"/>
      <c r="L32" s="90"/>
      <c r="M32" s="23"/>
      <c r="N32" s="272"/>
      <c r="O32" s="45" t="s">
        <v>194</v>
      </c>
      <c r="P32" s="90">
        <f t="shared" si="1"/>
        <v>8.5348506401137971</v>
      </c>
      <c r="Q32" s="91" t="s">
        <v>50</v>
      </c>
      <c r="R32" s="272"/>
      <c r="S32" s="95"/>
      <c r="T32" s="90"/>
      <c r="U32" s="94"/>
      <c r="V32" s="260"/>
      <c r="W32" s="123" t="s">
        <v>253</v>
      </c>
      <c r="X32" s="90">
        <f>1000/694*Y32</f>
        <v>7.2046109510086449</v>
      </c>
      <c r="Y32" s="94" t="s">
        <v>44</v>
      </c>
    </row>
    <row r="33" spans="1:25" s="65" customFormat="1">
      <c r="A33" s="338"/>
      <c r="B33" s="303"/>
      <c r="C33" s="192"/>
      <c r="D33" s="161"/>
      <c r="E33" s="38"/>
      <c r="F33" s="272"/>
      <c r="G33" s="81"/>
      <c r="H33" s="88"/>
      <c r="I33" s="76"/>
      <c r="J33" s="364"/>
      <c r="K33" s="26"/>
      <c r="L33" s="90"/>
      <c r="M33" s="172"/>
      <c r="N33" s="272"/>
      <c r="O33" s="175" t="s">
        <v>195</v>
      </c>
      <c r="P33" s="90">
        <f t="shared" ref="P33" si="7">1000/670*Q33</f>
        <v>22.388059701492537</v>
      </c>
      <c r="Q33" s="79" t="s">
        <v>53</v>
      </c>
      <c r="R33" s="272"/>
      <c r="S33" s="81"/>
      <c r="T33" s="88"/>
      <c r="U33" s="76"/>
      <c r="V33" s="195" t="s">
        <v>8</v>
      </c>
      <c r="W33" s="206"/>
      <c r="X33" s="206"/>
      <c r="Y33" s="76"/>
    </row>
    <row r="34" spans="1:25" s="65" customFormat="1">
      <c r="A34" s="365" t="s">
        <v>40</v>
      </c>
      <c r="B34" s="196" t="s">
        <v>8</v>
      </c>
      <c r="C34" s="19"/>
      <c r="D34" s="50"/>
      <c r="E34" s="201"/>
      <c r="F34" s="195" t="s">
        <v>8</v>
      </c>
      <c r="G34" s="81"/>
      <c r="H34" s="206"/>
      <c r="I34" s="76"/>
      <c r="J34" s="199" t="s">
        <v>8</v>
      </c>
      <c r="K34" s="85" t="s">
        <v>8</v>
      </c>
      <c r="L34" s="84">
        <v>1</v>
      </c>
      <c r="M34" s="76" t="s">
        <v>350</v>
      </c>
      <c r="N34" s="87" t="s">
        <v>8</v>
      </c>
      <c r="O34" s="206"/>
      <c r="P34" s="206"/>
      <c r="Q34" s="79"/>
      <c r="R34" s="86" t="s">
        <v>8</v>
      </c>
      <c r="S34" s="85"/>
      <c r="T34" s="84"/>
      <c r="U34" s="83"/>
      <c r="V34" s="86" t="s">
        <v>8</v>
      </c>
      <c r="W34" s="85"/>
      <c r="X34" s="84"/>
      <c r="Y34" s="83"/>
    </row>
    <row r="35" spans="1:25" s="65" customFormat="1">
      <c r="A35" s="366"/>
      <c r="B35" s="60" t="s">
        <v>10</v>
      </c>
      <c r="C35" s="57"/>
      <c r="D35" s="27"/>
      <c r="E35" s="58"/>
      <c r="F35" s="72" t="s">
        <v>5</v>
      </c>
      <c r="G35" s="71"/>
      <c r="H35" s="198"/>
      <c r="I35" s="78"/>
      <c r="J35" s="77" t="s">
        <v>5</v>
      </c>
      <c r="K35" s="74"/>
      <c r="L35" s="198"/>
      <c r="M35" s="76"/>
      <c r="N35" s="75" t="s">
        <v>5</v>
      </c>
      <c r="O35" s="71" t="s">
        <v>118</v>
      </c>
      <c r="P35" s="90"/>
      <c r="Q35" s="78" t="s">
        <v>350</v>
      </c>
      <c r="R35" s="72" t="s">
        <v>10</v>
      </c>
      <c r="S35" s="71"/>
      <c r="T35" s="70"/>
      <c r="U35" s="69"/>
      <c r="V35" s="72" t="s">
        <v>10</v>
      </c>
      <c r="W35" s="71"/>
      <c r="X35" s="70"/>
      <c r="Y35" s="69"/>
    </row>
    <row r="36" spans="1:25" s="42" customFormat="1" ht="19.149999999999999" customHeight="1">
      <c r="A36" s="367" t="s">
        <v>11</v>
      </c>
      <c r="B36" s="274" t="s">
        <v>12</v>
      </c>
      <c r="C36" s="275"/>
      <c r="D36" s="125"/>
      <c r="E36" s="128"/>
      <c r="F36" s="265" t="s">
        <v>12</v>
      </c>
      <c r="G36" s="266"/>
      <c r="H36" s="125"/>
      <c r="I36" s="125"/>
      <c r="J36" s="267" t="s">
        <v>12</v>
      </c>
      <c r="K36" s="266"/>
      <c r="L36" s="125"/>
      <c r="M36" s="128"/>
      <c r="N36" s="265" t="s">
        <v>12</v>
      </c>
      <c r="O36" s="266"/>
      <c r="P36" s="125"/>
      <c r="Q36" s="125"/>
      <c r="R36" s="267" t="s">
        <v>12</v>
      </c>
      <c r="S36" s="266"/>
      <c r="T36" s="125"/>
      <c r="U36" s="125"/>
      <c r="V36" s="274" t="s">
        <v>12</v>
      </c>
      <c r="W36" s="275"/>
      <c r="X36" s="125"/>
      <c r="Y36" s="125"/>
    </row>
    <row r="37" spans="1:25" s="49" customFormat="1" ht="19.149999999999999" customHeight="1">
      <c r="A37" s="368"/>
      <c r="B37" s="251" t="s">
        <v>42</v>
      </c>
      <c r="C37" s="251"/>
      <c r="D37" s="158">
        <v>4.8</v>
      </c>
      <c r="E37" s="16">
        <f>D37*70</f>
        <v>336</v>
      </c>
      <c r="F37" s="291" t="s">
        <v>42</v>
      </c>
      <c r="G37" s="292"/>
      <c r="H37" s="158">
        <v>4.8</v>
      </c>
      <c r="I37" s="16">
        <f>H37*70</f>
        <v>336</v>
      </c>
      <c r="J37" s="358" t="s">
        <v>42</v>
      </c>
      <c r="K37" s="292"/>
      <c r="L37" s="158">
        <v>4.5</v>
      </c>
      <c r="M37" s="16">
        <f>L37*70</f>
        <v>315</v>
      </c>
      <c r="N37" s="291" t="s">
        <v>42</v>
      </c>
      <c r="O37" s="292"/>
      <c r="P37" s="158">
        <v>4.5</v>
      </c>
      <c r="Q37" s="16">
        <f>P37*70</f>
        <v>315</v>
      </c>
      <c r="R37" s="358" t="s">
        <v>42</v>
      </c>
      <c r="S37" s="292"/>
      <c r="T37" s="158">
        <v>4.8</v>
      </c>
      <c r="U37" s="16">
        <f>T37*70</f>
        <v>336</v>
      </c>
      <c r="V37" s="358" t="s">
        <v>42</v>
      </c>
      <c r="W37" s="292"/>
      <c r="X37" s="158">
        <v>4.5</v>
      </c>
      <c r="Y37" s="16">
        <f>X37*70</f>
        <v>315</v>
      </c>
    </row>
    <row r="38" spans="1:25" s="49" customFormat="1" ht="19.149999999999999" customHeight="1">
      <c r="A38" s="368"/>
      <c r="B38" s="251" t="s">
        <v>43</v>
      </c>
      <c r="C38" s="251"/>
      <c r="D38" s="158">
        <v>2.1</v>
      </c>
      <c r="E38" s="16">
        <f>D38*75</f>
        <v>157.5</v>
      </c>
      <c r="F38" s="291" t="s">
        <v>43</v>
      </c>
      <c r="G38" s="292"/>
      <c r="H38" s="158">
        <v>2.5</v>
      </c>
      <c r="I38" s="16">
        <f>H38*75</f>
        <v>187.5</v>
      </c>
      <c r="J38" s="358" t="s">
        <v>43</v>
      </c>
      <c r="K38" s="292"/>
      <c r="L38" s="158">
        <v>2.1</v>
      </c>
      <c r="M38" s="16">
        <f>L38*75</f>
        <v>157.5</v>
      </c>
      <c r="N38" s="291" t="s">
        <v>43</v>
      </c>
      <c r="O38" s="292"/>
      <c r="P38" s="158">
        <v>2.5</v>
      </c>
      <c r="Q38" s="16">
        <f>P38*75</f>
        <v>187.5</v>
      </c>
      <c r="R38" s="358" t="s">
        <v>43</v>
      </c>
      <c r="S38" s="292"/>
      <c r="T38" s="158">
        <v>2.2000000000000002</v>
      </c>
      <c r="U38" s="16">
        <f>T38*75</f>
        <v>165</v>
      </c>
      <c r="V38" s="358" t="s">
        <v>43</v>
      </c>
      <c r="W38" s="292"/>
      <c r="X38" s="158">
        <v>2.1</v>
      </c>
      <c r="Y38" s="16">
        <f>X38*75</f>
        <v>157.5</v>
      </c>
    </row>
    <row r="39" spans="1:25" s="49" customFormat="1" ht="19.149999999999999" customHeight="1">
      <c r="A39" s="368"/>
      <c r="B39" s="251" t="s">
        <v>32</v>
      </c>
      <c r="C39" s="251"/>
      <c r="D39" s="158">
        <v>0.8</v>
      </c>
      <c r="E39" s="16">
        <f>D39*25</f>
        <v>20</v>
      </c>
      <c r="F39" s="291" t="s">
        <v>32</v>
      </c>
      <c r="G39" s="292"/>
      <c r="H39" s="158">
        <v>0.8</v>
      </c>
      <c r="I39" s="16">
        <f>H39*25</f>
        <v>20</v>
      </c>
      <c r="J39" s="358" t="s">
        <v>32</v>
      </c>
      <c r="K39" s="292"/>
      <c r="L39" s="158">
        <v>0.5</v>
      </c>
      <c r="M39" s="16">
        <f>L39*25</f>
        <v>12.5</v>
      </c>
      <c r="N39" s="291" t="s">
        <v>32</v>
      </c>
      <c r="O39" s="292"/>
      <c r="P39" s="158">
        <v>0.9</v>
      </c>
      <c r="Q39" s="16">
        <f>P39*25</f>
        <v>22.5</v>
      </c>
      <c r="R39" s="358" t="s">
        <v>32</v>
      </c>
      <c r="S39" s="292"/>
      <c r="T39" s="158">
        <v>2.4</v>
      </c>
      <c r="U39" s="16">
        <f>T39*25</f>
        <v>60</v>
      </c>
      <c r="V39" s="358" t="s">
        <v>32</v>
      </c>
      <c r="W39" s="292"/>
      <c r="X39" s="158">
        <v>1.5</v>
      </c>
      <c r="Y39" s="16">
        <f>X39*25</f>
        <v>37.5</v>
      </c>
    </row>
    <row r="40" spans="1:25" s="49" customFormat="1" ht="19.149999999999999" customHeight="1">
      <c r="A40" s="368"/>
      <c r="B40" s="251" t="s">
        <v>33</v>
      </c>
      <c r="C40" s="251"/>
      <c r="D40" s="158"/>
      <c r="E40" s="16"/>
      <c r="F40" s="291" t="s">
        <v>33</v>
      </c>
      <c r="G40" s="292"/>
      <c r="H40" s="158"/>
      <c r="I40" s="16"/>
      <c r="J40" s="358" t="s">
        <v>33</v>
      </c>
      <c r="K40" s="292"/>
      <c r="L40" s="161">
        <v>1</v>
      </c>
      <c r="M40" s="16">
        <f>L40*60</f>
        <v>60</v>
      </c>
      <c r="N40" s="291" t="s">
        <v>33</v>
      </c>
      <c r="O40" s="292"/>
      <c r="P40" s="158"/>
      <c r="Q40" s="16"/>
      <c r="R40" s="358" t="s">
        <v>33</v>
      </c>
      <c r="S40" s="292"/>
      <c r="T40" s="158"/>
      <c r="U40" s="16"/>
      <c r="V40" s="358" t="s">
        <v>33</v>
      </c>
      <c r="W40" s="292"/>
      <c r="X40" s="158"/>
      <c r="Y40" s="16"/>
    </row>
    <row r="41" spans="1:25" s="49" customFormat="1" ht="19.149999999999999" customHeight="1">
      <c r="A41" s="368"/>
      <c r="B41" s="251" t="s">
        <v>22</v>
      </c>
      <c r="C41" s="251"/>
      <c r="D41" s="158"/>
      <c r="E41" s="16"/>
      <c r="F41" s="291" t="s">
        <v>22</v>
      </c>
      <c r="G41" s="292"/>
      <c r="H41" s="158"/>
      <c r="I41" s="16"/>
      <c r="J41" s="358" t="s">
        <v>22</v>
      </c>
      <c r="K41" s="292"/>
      <c r="L41" s="158"/>
      <c r="M41" s="16"/>
      <c r="N41" s="291" t="s">
        <v>22</v>
      </c>
      <c r="O41" s="292"/>
      <c r="P41" s="158"/>
      <c r="Q41" s="16"/>
      <c r="R41" s="358" t="s">
        <v>22</v>
      </c>
      <c r="S41" s="292"/>
      <c r="T41" s="158"/>
      <c r="U41" s="16"/>
      <c r="V41" s="358" t="s">
        <v>22</v>
      </c>
      <c r="W41" s="292"/>
      <c r="X41" s="158"/>
      <c r="Y41" s="16"/>
    </row>
    <row r="42" spans="1:25" s="49" customFormat="1" ht="19.149999999999999" customHeight="1">
      <c r="A42" s="368"/>
      <c r="B42" s="268" t="s">
        <v>24</v>
      </c>
      <c r="C42" s="268"/>
      <c r="D42" s="158">
        <v>1.93</v>
      </c>
      <c r="E42" s="16">
        <f t="shared" ref="E42" si="8">D42*70</f>
        <v>135.1</v>
      </c>
      <c r="F42" s="294" t="s">
        <v>24</v>
      </c>
      <c r="G42" s="295"/>
      <c r="H42" s="158">
        <v>1.93</v>
      </c>
      <c r="I42" s="16">
        <f t="shared" ref="I42" si="9">H42*70</f>
        <v>135.1</v>
      </c>
      <c r="J42" s="357" t="s">
        <v>24</v>
      </c>
      <c r="K42" s="295"/>
      <c r="L42" s="158">
        <v>1.93</v>
      </c>
      <c r="M42" s="16">
        <f t="shared" ref="M42" si="10">L42*70</f>
        <v>135.1</v>
      </c>
      <c r="N42" s="294" t="s">
        <v>24</v>
      </c>
      <c r="O42" s="295"/>
      <c r="P42" s="158">
        <v>1.93</v>
      </c>
      <c r="Q42" s="16">
        <f t="shared" ref="Q42" si="11">P42*70</f>
        <v>135.1</v>
      </c>
      <c r="R42" s="357" t="s">
        <v>24</v>
      </c>
      <c r="S42" s="295"/>
      <c r="T42" s="158">
        <v>1.93</v>
      </c>
      <c r="U42" s="16">
        <f t="shared" ref="U42" si="12">T42*70</f>
        <v>135.1</v>
      </c>
      <c r="V42" s="357" t="s">
        <v>24</v>
      </c>
      <c r="W42" s="295"/>
      <c r="X42" s="158">
        <v>1.93</v>
      </c>
      <c r="Y42" s="16">
        <f t="shared" ref="Y42" si="13">X42*70</f>
        <v>135.1</v>
      </c>
    </row>
    <row r="43" spans="1:25" s="49" customFormat="1" ht="19.149999999999999" customHeight="1">
      <c r="A43" s="369"/>
      <c r="B43" s="251" t="s">
        <v>34</v>
      </c>
      <c r="C43" s="251"/>
      <c r="D43" s="59"/>
      <c r="E43" s="16">
        <f>SUM(E37:E42)</f>
        <v>648.6</v>
      </c>
      <c r="F43" s="291" t="s">
        <v>34</v>
      </c>
      <c r="G43" s="292"/>
      <c r="H43" s="59"/>
      <c r="I43" s="16">
        <f>SUM(I37:I42)</f>
        <v>678.6</v>
      </c>
      <c r="J43" s="358" t="s">
        <v>34</v>
      </c>
      <c r="K43" s="292"/>
      <c r="L43" s="59"/>
      <c r="M43" s="16">
        <f>SUM(M37:M42)</f>
        <v>680.1</v>
      </c>
      <c r="N43" s="291" t="s">
        <v>34</v>
      </c>
      <c r="O43" s="292"/>
      <c r="P43" s="59"/>
      <c r="Q43" s="16">
        <f>SUM(Q37:Q42)</f>
        <v>660.1</v>
      </c>
      <c r="R43" s="358" t="s">
        <v>34</v>
      </c>
      <c r="S43" s="292"/>
      <c r="T43" s="59"/>
      <c r="U43" s="16">
        <f>SUM(U37:U42)</f>
        <v>696.1</v>
      </c>
      <c r="V43" s="358" t="s">
        <v>34</v>
      </c>
      <c r="W43" s="292"/>
      <c r="X43" s="59"/>
      <c r="Y43" s="16">
        <f>SUM(Y37:Y42)</f>
        <v>645.1</v>
      </c>
    </row>
    <row r="44" spans="1:25" s="42" customFormat="1" ht="25.5" customHeight="1">
      <c r="A44" s="44"/>
      <c r="B44" s="41" t="s">
        <v>6</v>
      </c>
      <c r="C44" s="41"/>
      <c r="D44" s="41"/>
      <c r="E44" s="41"/>
      <c r="F44" s="41"/>
      <c r="G44" s="41"/>
      <c r="H44" s="41" t="s">
        <v>21</v>
      </c>
      <c r="I44" s="41"/>
      <c r="J44" s="41"/>
      <c r="K44" s="41"/>
      <c r="L44" s="41"/>
      <c r="M44" s="41"/>
      <c r="N44" s="41"/>
      <c r="O44" s="41"/>
      <c r="P44" s="355" t="s">
        <v>7</v>
      </c>
      <c r="Q44" s="355"/>
      <c r="R44" s="44"/>
      <c r="S44" s="44"/>
      <c r="T44" s="44"/>
      <c r="U44" s="44"/>
      <c r="V44" s="127"/>
      <c r="W44" s="127"/>
      <c r="X44" s="127" t="s">
        <v>21</v>
      </c>
      <c r="Y44" s="127"/>
    </row>
    <row r="45" spans="1:25" s="52" customFormat="1" ht="20.149999999999999" customHeight="1">
      <c r="A45" s="356" t="s">
        <v>105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V45" s="63"/>
      <c r="W45" s="63"/>
      <c r="X45" s="63"/>
      <c r="Y45" s="63"/>
    </row>
    <row r="46" spans="1:25" s="52" customFormat="1" ht="20.149999999999999" customHeight="1">
      <c r="A46" s="53" t="s">
        <v>20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1:25" s="52" customFormat="1" ht="20.149999999999999" customHeight="1">
      <c r="A47" s="356" t="s">
        <v>13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V47" s="5"/>
      <c r="W47" s="5"/>
      <c r="X47" s="5"/>
      <c r="Y47" s="1"/>
    </row>
  </sheetData>
  <mergeCells count="121">
    <mergeCell ref="V43:W43"/>
    <mergeCell ref="V29:V32"/>
    <mergeCell ref="W20:W21"/>
    <mergeCell ref="W22:W23"/>
    <mergeCell ref="V7:V13"/>
    <mergeCell ref="V39:W39"/>
    <mergeCell ref="V40:W40"/>
    <mergeCell ref="V41:W41"/>
    <mergeCell ref="V42:W42"/>
    <mergeCell ref="A24:A28"/>
    <mergeCell ref="B24:B28"/>
    <mergeCell ref="F24:F28"/>
    <mergeCell ref="J24:J28"/>
    <mergeCell ref="N24:N28"/>
    <mergeCell ref="R24:R28"/>
    <mergeCell ref="V36:W36"/>
    <mergeCell ref="V37:W37"/>
    <mergeCell ref="V38:W38"/>
    <mergeCell ref="A29:A33"/>
    <mergeCell ref="B29:B33"/>
    <mergeCell ref="F29:F33"/>
    <mergeCell ref="J29:J33"/>
    <mergeCell ref="N29:N33"/>
    <mergeCell ref="R29:R33"/>
    <mergeCell ref="A34:A35"/>
    <mergeCell ref="A36:A43"/>
    <mergeCell ref="B36:C36"/>
    <mergeCell ref="F36:G36"/>
    <mergeCell ref="J36:K36"/>
    <mergeCell ref="N36:O36"/>
    <mergeCell ref="B38:C38"/>
    <mergeCell ref="F38:G38"/>
    <mergeCell ref="J38:K38"/>
    <mergeCell ref="V3:W3"/>
    <mergeCell ref="X3:Y3"/>
    <mergeCell ref="V5:V6"/>
    <mergeCell ref="V14:V18"/>
    <mergeCell ref="V19:V23"/>
    <mergeCell ref="V24:V28"/>
    <mergeCell ref="R3:S3"/>
    <mergeCell ref="T3:U3"/>
    <mergeCell ref="A5:A6"/>
    <mergeCell ref="B5:B6"/>
    <mergeCell ref="F5:F6"/>
    <mergeCell ref="J5:J6"/>
    <mergeCell ref="N5:N6"/>
    <mergeCell ref="R5:R6"/>
    <mergeCell ref="A14:A18"/>
    <mergeCell ref="B14:B18"/>
    <mergeCell ref="F14:F18"/>
    <mergeCell ref="N14:N18"/>
    <mergeCell ref="R14:R18"/>
    <mergeCell ref="A7:A13"/>
    <mergeCell ref="B7:B13"/>
    <mergeCell ref="F7:F13"/>
    <mergeCell ref="N7:N13"/>
    <mergeCell ref="R7:R13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J7:J13"/>
    <mergeCell ref="J14:J18"/>
    <mergeCell ref="S20:S21"/>
    <mergeCell ref="C22:C23"/>
    <mergeCell ref="G22:G23"/>
    <mergeCell ref="K22:K23"/>
    <mergeCell ref="O22:O23"/>
    <mergeCell ref="S22:S23"/>
    <mergeCell ref="A19:A23"/>
    <mergeCell ref="B19:B23"/>
    <mergeCell ref="F19:F23"/>
    <mergeCell ref="J19:J23"/>
    <mergeCell ref="N19:N23"/>
    <mergeCell ref="R19:R23"/>
    <mergeCell ref="C20:C21"/>
    <mergeCell ref="G20:G21"/>
    <mergeCell ref="K20:K21"/>
    <mergeCell ref="O20:O21"/>
    <mergeCell ref="R36:S36"/>
    <mergeCell ref="B37:C37"/>
    <mergeCell ref="F37:G37"/>
    <mergeCell ref="J37:K37"/>
    <mergeCell ref="N37:O37"/>
    <mergeCell ref="R37:S37"/>
    <mergeCell ref="R40:S40"/>
    <mergeCell ref="B41:C41"/>
    <mergeCell ref="F41:G41"/>
    <mergeCell ref="J41:K41"/>
    <mergeCell ref="N41:O41"/>
    <mergeCell ref="R41:S41"/>
    <mergeCell ref="N38:O38"/>
    <mergeCell ref="B40:C40"/>
    <mergeCell ref="F40:G40"/>
    <mergeCell ref="J40:K40"/>
    <mergeCell ref="N40:O40"/>
    <mergeCell ref="R38:S38"/>
    <mergeCell ref="B39:C39"/>
    <mergeCell ref="F39:G39"/>
    <mergeCell ref="J39:K39"/>
    <mergeCell ref="N39:O39"/>
    <mergeCell ref="R39:S39"/>
    <mergeCell ref="P44:Q44"/>
    <mergeCell ref="A45:M45"/>
    <mergeCell ref="A47:M47"/>
    <mergeCell ref="B42:C42"/>
    <mergeCell ref="F42:G42"/>
    <mergeCell ref="J42:K42"/>
    <mergeCell ref="N42:O42"/>
    <mergeCell ref="R42:S42"/>
    <mergeCell ref="B43:C43"/>
    <mergeCell ref="F43:G43"/>
    <mergeCell ref="J43:K43"/>
    <mergeCell ref="N43:O43"/>
    <mergeCell ref="R43:S43"/>
  </mergeCells>
  <phoneticPr fontId="1" type="noConversion"/>
  <printOptions horizontalCentered="1"/>
  <pageMargins left="0.28000000000000003" right="0.28000000000000003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view="pageBreakPreview" topLeftCell="A10" zoomScale="70" zoomScaleNormal="100" zoomScaleSheetLayoutView="70" workbookViewId="0">
      <selection activeCell="K8" sqref="K8"/>
    </sheetView>
  </sheetViews>
  <sheetFormatPr defaultColWidth="9" defaultRowHeight="17"/>
  <cols>
    <col min="1" max="2" width="7.6328125" style="54" customWidth="1"/>
    <col min="3" max="3" width="12.6328125" style="54" customWidth="1"/>
    <col min="4" max="6" width="7.6328125" style="54" customWidth="1"/>
    <col min="7" max="7" width="12.6328125" style="54" customWidth="1"/>
    <col min="8" max="8" width="7.6328125" style="54" customWidth="1"/>
    <col min="9" max="10" width="7.6328125" style="44" customWidth="1"/>
    <col min="11" max="11" width="12.6328125" style="44" customWidth="1"/>
    <col min="12" max="14" width="7.6328125" style="44" customWidth="1"/>
    <col min="15" max="15" width="12.6328125" style="44" customWidth="1"/>
    <col min="16" max="18" width="7.6328125" style="44" customWidth="1"/>
    <col min="19" max="19" width="12.6328125" style="44" customWidth="1"/>
    <col min="20" max="21" width="7.6328125" style="44" customWidth="1"/>
    <col min="22" max="16384" width="9" style="44"/>
  </cols>
  <sheetData>
    <row r="1" spans="1:21" ht="28.5" customHeight="1">
      <c r="A1" s="320" t="str">
        <f>工作表1!A1</f>
        <v xml:space="preserve"> 屏東縣東寧.竹田國民小學112年5月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7" t="str">
        <f>工作表1!F5</f>
        <v>第5週學生午餐食譜(自設廚房)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45" t="str">
        <f>工作表1!A3</f>
        <v>供應人數：703人</v>
      </c>
      <c r="B2" s="46"/>
      <c r="C2" s="46"/>
      <c r="D2" s="46"/>
      <c r="E2" s="46"/>
      <c r="F2" s="46"/>
      <c r="G2" s="47" t="s">
        <v>38</v>
      </c>
      <c r="H2" s="47"/>
      <c r="I2" s="47"/>
      <c r="J2" s="47"/>
      <c r="K2" s="47"/>
      <c r="L2" s="47" t="str">
        <f>工作表1!A4</f>
        <v>食材供應商：西台餐廳</v>
      </c>
      <c r="M2" s="47"/>
      <c r="O2" s="47"/>
      <c r="P2" s="47" t="str">
        <f>工作表1!A5</f>
        <v>電話：08-7792135</v>
      </c>
      <c r="Q2" s="47"/>
      <c r="S2" s="321">
        <f>工作表1!A6</f>
        <v>45034</v>
      </c>
      <c r="T2" s="321"/>
      <c r="U2" s="169" t="s">
        <v>39</v>
      </c>
    </row>
    <row r="3" spans="1:21" ht="19.149999999999999" customHeight="1">
      <c r="A3" s="64" t="s">
        <v>2</v>
      </c>
      <c r="B3" s="322">
        <f>工作表1!F9</f>
        <v>45075</v>
      </c>
      <c r="C3" s="323"/>
      <c r="D3" s="324" t="s">
        <v>25</v>
      </c>
      <c r="E3" s="325"/>
      <c r="F3" s="322">
        <f>工作表1!F10</f>
        <v>45076</v>
      </c>
      <c r="G3" s="323"/>
      <c r="H3" s="324" t="s">
        <v>26</v>
      </c>
      <c r="I3" s="325"/>
      <c r="J3" s="322">
        <f>工作表1!F11</f>
        <v>45077</v>
      </c>
      <c r="K3" s="323"/>
      <c r="L3" s="324" t="s">
        <v>27</v>
      </c>
      <c r="M3" s="324"/>
      <c r="N3" s="322"/>
      <c r="O3" s="323"/>
      <c r="P3" s="324" t="s">
        <v>28</v>
      </c>
      <c r="Q3" s="324"/>
      <c r="R3" s="322"/>
      <c r="S3" s="323"/>
      <c r="T3" s="324" t="s">
        <v>29</v>
      </c>
      <c r="U3" s="325"/>
    </row>
    <row r="4" spans="1:21" s="42" customFormat="1" ht="19.149999999999999" customHeight="1">
      <c r="A4" s="196" t="s">
        <v>3</v>
      </c>
      <c r="B4" s="200" t="s">
        <v>41</v>
      </c>
      <c r="C4" s="196" t="s">
        <v>23</v>
      </c>
      <c r="D4" s="200" t="s">
        <v>35</v>
      </c>
      <c r="E4" s="203" t="s">
        <v>30</v>
      </c>
      <c r="F4" s="200" t="s">
        <v>41</v>
      </c>
      <c r="G4" s="196" t="s">
        <v>23</v>
      </c>
      <c r="H4" s="200" t="s">
        <v>35</v>
      </c>
      <c r="I4" s="203" t="s">
        <v>30</v>
      </c>
      <c r="J4" s="200" t="s">
        <v>41</v>
      </c>
      <c r="K4" s="196" t="s">
        <v>23</v>
      </c>
      <c r="L4" s="200" t="s">
        <v>35</v>
      </c>
      <c r="M4" s="203" t="s">
        <v>30</v>
      </c>
      <c r="N4" s="202" t="s">
        <v>41</v>
      </c>
      <c r="O4" s="205" t="s">
        <v>23</v>
      </c>
      <c r="P4" s="202" t="s">
        <v>35</v>
      </c>
      <c r="Q4" s="209" t="s">
        <v>30</v>
      </c>
      <c r="R4" s="202" t="s">
        <v>41</v>
      </c>
      <c r="S4" s="205" t="s">
        <v>23</v>
      </c>
      <c r="T4" s="202" t="s">
        <v>35</v>
      </c>
      <c r="U4" s="231" t="s">
        <v>30</v>
      </c>
    </row>
    <row r="5" spans="1:21" s="48" customFormat="1" ht="19.149999999999999" customHeight="1">
      <c r="A5" s="375" t="s">
        <v>0</v>
      </c>
      <c r="B5" s="286" t="s">
        <v>46</v>
      </c>
      <c r="C5" s="108" t="s">
        <v>47</v>
      </c>
      <c r="D5" s="90">
        <f>1000/703*E5</f>
        <v>96.728307254623033</v>
      </c>
      <c r="E5" s="94" t="s">
        <v>279</v>
      </c>
      <c r="F5" s="349" t="s">
        <v>80</v>
      </c>
      <c r="G5" s="108" t="s">
        <v>47</v>
      </c>
      <c r="H5" s="90">
        <f>1000/703*I5</f>
        <v>82.503556187766705</v>
      </c>
      <c r="I5" s="94" t="s">
        <v>278</v>
      </c>
      <c r="J5" s="360" t="s">
        <v>93</v>
      </c>
      <c r="K5" s="26" t="s">
        <v>239</v>
      </c>
      <c r="L5" s="90">
        <f>1000/703*M5</f>
        <v>96.728307254623033</v>
      </c>
      <c r="M5" s="23" t="s">
        <v>279</v>
      </c>
      <c r="N5" s="286"/>
      <c r="O5" s="108"/>
      <c r="P5" s="90"/>
      <c r="Q5" s="94"/>
      <c r="R5" s="286"/>
      <c r="S5" s="108"/>
      <c r="T5" s="90"/>
      <c r="U5" s="94"/>
    </row>
    <row r="6" spans="1:21" s="48" customFormat="1" ht="19.149999999999999" customHeight="1">
      <c r="A6" s="375"/>
      <c r="B6" s="287"/>
      <c r="C6" s="101"/>
      <c r="D6" s="90"/>
      <c r="E6" s="94"/>
      <c r="F6" s="350"/>
      <c r="G6" s="101" t="s">
        <v>107</v>
      </c>
      <c r="H6" s="90">
        <f t="shared" ref="H6:H30" si="0">1000/703*I6</f>
        <v>14.22475106685633</v>
      </c>
      <c r="I6" s="94" t="s">
        <v>52</v>
      </c>
      <c r="J6" s="361"/>
      <c r="K6" s="30"/>
      <c r="L6" s="90"/>
      <c r="M6" s="23"/>
      <c r="N6" s="287"/>
      <c r="O6" s="101"/>
      <c r="P6" s="90"/>
      <c r="Q6" s="94"/>
      <c r="R6" s="287"/>
      <c r="S6" s="101"/>
      <c r="T6" s="90"/>
      <c r="U6" s="94"/>
    </row>
    <row r="7" spans="1:21" s="49" customFormat="1" ht="19.149999999999999" customHeight="1">
      <c r="A7" s="298" t="s">
        <v>31</v>
      </c>
      <c r="B7" s="377" t="s">
        <v>244</v>
      </c>
      <c r="C7" s="100" t="s">
        <v>87</v>
      </c>
      <c r="D7" s="90">
        <f t="shared" ref="D7:D31" si="1">1000/703*E7</f>
        <v>73.968705547652917</v>
      </c>
      <c r="E7" s="94" t="s">
        <v>220</v>
      </c>
      <c r="F7" s="380" t="s">
        <v>209</v>
      </c>
      <c r="G7" s="143" t="s">
        <v>163</v>
      </c>
      <c r="H7" s="90">
        <f t="shared" si="0"/>
        <v>78.236130867709818</v>
      </c>
      <c r="I7" s="94" t="s">
        <v>76</v>
      </c>
      <c r="J7" s="264" t="s">
        <v>238</v>
      </c>
      <c r="K7" s="99" t="s">
        <v>79</v>
      </c>
      <c r="L7" s="90">
        <f t="shared" ref="L7:L30" si="2">1000/703*M7</f>
        <v>42.674253200568991</v>
      </c>
      <c r="M7" s="91" t="s">
        <v>72</v>
      </c>
      <c r="N7" s="272"/>
      <c r="O7" s="20"/>
      <c r="P7" s="90"/>
      <c r="Q7" s="164"/>
      <c r="R7" s="297"/>
      <c r="S7" s="26"/>
      <c r="T7" s="90"/>
      <c r="U7" s="94"/>
    </row>
    <row r="8" spans="1:21" s="49" customFormat="1" ht="19.149999999999999" customHeight="1">
      <c r="A8" s="298"/>
      <c r="B8" s="378"/>
      <c r="C8" s="100" t="s">
        <v>159</v>
      </c>
      <c r="D8" s="90">
        <f t="shared" si="1"/>
        <v>1.7069701280227594</v>
      </c>
      <c r="E8" s="94" t="s">
        <v>55</v>
      </c>
      <c r="F8" s="381"/>
      <c r="G8" s="181" t="s">
        <v>210</v>
      </c>
      <c r="H8" s="90">
        <f t="shared" si="0"/>
        <v>17.069701280227594</v>
      </c>
      <c r="I8" s="76" t="s">
        <v>48</v>
      </c>
      <c r="J8" s="264"/>
      <c r="K8" s="81" t="s">
        <v>240</v>
      </c>
      <c r="L8" s="90">
        <f t="shared" si="2"/>
        <v>1.7069701280227594</v>
      </c>
      <c r="M8" s="79" t="s">
        <v>55</v>
      </c>
      <c r="N8" s="272"/>
      <c r="O8" s="20"/>
      <c r="P8" s="90"/>
      <c r="Q8" s="164"/>
      <c r="R8" s="297"/>
      <c r="S8" s="26"/>
      <c r="T8" s="90"/>
      <c r="U8" s="94"/>
    </row>
    <row r="9" spans="1:21" s="49" customFormat="1" ht="19.149999999999999" customHeight="1">
      <c r="A9" s="298"/>
      <c r="B9" s="378"/>
      <c r="C9" s="101" t="s">
        <v>245</v>
      </c>
      <c r="D9" s="90">
        <f t="shared" si="1"/>
        <v>4.2674253200568986</v>
      </c>
      <c r="E9" s="76" t="s">
        <v>64</v>
      </c>
      <c r="F9" s="381"/>
      <c r="G9" s="143" t="s">
        <v>211</v>
      </c>
      <c r="H9" s="90">
        <f t="shared" si="0"/>
        <v>0.42674253200568985</v>
      </c>
      <c r="I9" s="76" t="s">
        <v>219</v>
      </c>
      <c r="J9" s="264"/>
      <c r="K9" s="81" t="s">
        <v>241</v>
      </c>
      <c r="L9" s="90">
        <f t="shared" si="2"/>
        <v>1.7069701280227594</v>
      </c>
      <c r="M9" s="79" t="s">
        <v>55</v>
      </c>
      <c r="N9" s="272"/>
      <c r="O9" s="20"/>
      <c r="P9" s="90"/>
      <c r="Q9" s="164"/>
      <c r="R9" s="297"/>
      <c r="S9" s="26"/>
      <c r="T9" s="90"/>
      <c r="U9" s="96"/>
    </row>
    <row r="10" spans="1:21" s="49" customFormat="1" ht="19.149999999999999" customHeight="1">
      <c r="A10" s="298"/>
      <c r="B10" s="378"/>
      <c r="C10" s="101" t="s">
        <v>49</v>
      </c>
      <c r="D10" s="90">
        <f t="shared" si="1"/>
        <v>0.85348506401137969</v>
      </c>
      <c r="E10" s="76" t="s">
        <v>56</v>
      </c>
      <c r="F10" s="381"/>
      <c r="G10" s="20"/>
      <c r="H10" s="90"/>
      <c r="I10" s="76"/>
      <c r="J10" s="264"/>
      <c r="K10" s="100" t="s">
        <v>181</v>
      </c>
      <c r="L10" s="90">
        <f t="shared" si="2"/>
        <v>2.1337126600284493</v>
      </c>
      <c r="M10" s="79" t="s">
        <v>269</v>
      </c>
      <c r="N10" s="272"/>
      <c r="O10" s="20"/>
      <c r="P10" s="90"/>
      <c r="Q10" s="164"/>
      <c r="R10" s="297"/>
      <c r="S10" s="97"/>
      <c r="T10" s="90"/>
      <c r="U10" s="117"/>
    </row>
    <row r="11" spans="1:21" s="49" customFormat="1" ht="19.149999999999999" customHeight="1">
      <c r="A11" s="298"/>
      <c r="B11" s="379"/>
      <c r="C11" s="101" t="s">
        <v>96</v>
      </c>
      <c r="D11" s="90">
        <f t="shared" si="1"/>
        <v>4.2674253200568986</v>
      </c>
      <c r="E11" s="76" t="s">
        <v>64</v>
      </c>
      <c r="F11" s="382"/>
      <c r="G11" s="20"/>
      <c r="H11" s="90"/>
      <c r="I11" s="76"/>
      <c r="J11" s="264"/>
      <c r="K11" s="120" t="s">
        <v>159</v>
      </c>
      <c r="L11" s="90">
        <f t="shared" si="2"/>
        <v>2.5604551920341394</v>
      </c>
      <c r="M11" s="79" t="s">
        <v>243</v>
      </c>
      <c r="N11" s="272"/>
      <c r="O11" s="26"/>
      <c r="P11" s="90"/>
      <c r="Q11" s="196"/>
      <c r="R11" s="297"/>
      <c r="S11" s="97"/>
      <c r="T11" s="90"/>
      <c r="U11" s="117"/>
    </row>
    <row r="12" spans="1:21" s="49" customFormat="1" ht="19.149999999999999" customHeight="1">
      <c r="A12" s="298" t="s">
        <v>4</v>
      </c>
      <c r="B12" s="272" t="s">
        <v>111</v>
      </c>
      <c r="C12" s="116" t="s">
        <v>112</v>
      </c>
      <c r="D12" s="90">
        <f t="shared" si="1"/>
        <v>71.12375533428164</v>
      </c>
      <c r="E12" s="91" t="s">
        <v>114</v>
      </c>
      <c r="F12" s="297" t="s">
        <v>391</v>
      </c>
      <c r="G12" s="193" t="s">
        <v>353</v>
      </c>
      <c r="H12" s="90">
        <f t="shared" ref="H12:H14" si="3">1000/703*I12</f>
        <v>14.22475106685633</v>
      </c>
      <c r="I12" s="145">
        <v>10</v>
      </c>
      <c r="J12" s="277" t="s">
        <v>242</v>
      </c>
      <c r="K12" s="191" t="str">
        <f>J12</f>
        <v>黑糖饅頭</v>
      </c>
      <c r="L12" s="90">
        <f t="shared" si="2"/>
        <v>21.337126600284495</v>
      </c>
      <c r="M12" s="91" t="s">
        <v>53</v>
      </c>
      <c r="N12" s="376"/>
      <c r="O12" s="222"/>
      <c r="P12" s="90"/>
      <c r="Q12" s="145"/>
      <c r="R12" s="297"/>
      <c r="S12" s="104"/>
      <c r="T12" s="90"/>
      <c r="U12" s="94"/>
    </row>
    <row r="13" spans="1:21" s="49" customFormat="1" ht="19.149999999999999" customHeight="1">
      <c r="A13" s="298"/>
      <c r="B13" s="272"/>
      <c r="C13" s="116" t="s">
        <v>79</v>
      </c>
      <c r="D13" s="90">
        <f t="shared" si="1"/>
        <v>7.1123755334281649</v>
      </c>
      <c r="E13" s="91" t="s">
        <v>44</v>
      </c>
      <c r="F13" s="297"/>
      <c r="G13" s="193" t="s">
        <v>383</v>
      </c>
      <c r="H13" s="90">
        <f t="shared" si="3"/>
        <v>64.011379800853476</v>
      </c>
      <c r="I13" s="145">
        <v>45</v>
      </c>
      <c r="J13" s="264"/>
      <c r="K13" s="99"/>
      <c r="L13" s="90"/>
      <c r="M13" s="91"/>
      <c r="N13" s="376"/>
      <c r="O13" s="222"/>
      <c r="P13" s="90"/>
      <c r="Q13" s="145"/>
      <c r="R13" s="297"/>
      <c r="S13" s="104"/>
      <c r="T13" s="90"/>
      <c r="U13" s="94"/>
    </row>
    <row r="14" spans="1:21" s="49" customFormat="1" ht="19.149999999999999" customHeight="1">
      <c r="A14" s="298"/>
      <c r="B14" s="272"/>
      <c r="C14" s="116" t="s">
        <v>113</v>
      </c>
      <c r="D14" s="90">
        <f t="shared" si="1"/>
        <v>4.2674253200568986</v>
      </c>
      <c r="E14" s="91" t="s">
        <v>64</v>
      </c>
      <c r="F14" s="297"/>
      <c r="G14" s="193" t="s">
        <v>392</v>
      </c>
      <c r="H14" s="90">
        <f t="shared" si="3"/>
        <v>14.22475106685633</v>
      </c>
      <c r="I14" s="145">
        <v>10</v>
      </c>
      <c r="J14" s="264"/>
      <c r="K14" s="81"/>
      <c r="L14" s="90"/>
      <c r="M14" s="91"/>
      <c r="N14" s="376"/>
      <c r="O14" s="222"/>
      <c r="P14" s="90"/>
      <c r="Q14" s="145"/>
      <c r="R14" s="297"/>
      <c r="S14" s="104"/>
      <c r="T14" s="90"/>
      <c r="U14" s="94"/>
    </row>
    <row r="15" spans="1:21" s="49" customFormat="1" ht="19.149999999999999" customHeight="1">
      <c r="A15" s="298"/>
      <c r="B15" s="272"/>
      <c r="C15" s="116" t="s">
        <v>69</v>
      </c>
      <c r="D15" s="90">
        <f t="shared" si="1"/>
        <v>4.2674253200568986</v>
      </c>
      <c r="E15" s="79" t="s">
        <v>64</v>
      </c>
      <c r="F15" s="297"/>
      <c r="G15" s="103"/>
      <c r="H15" s="90"/>
      <c r="I15" s="94"/>
      <c r="J15" s="264"/>
      <c r="K15" s="101"/>
      <c r="L15" s="90"/>
      <c r="M15" s="79"/>
      <c r="N15" s="376"/>
      <c r="O15" s="103"/>
      <c r="P15" s="90"/>
      <c r="Q15" s="94"/>
      <c r="R15" s="297"/>
      <c r="S15" s="103"/>
      <c r="T15" s="90"/>
      <c r="U15" s="94"/>
    </row>
    <row r="16" spans="1:21" s="49" customFormat="1" ht="19.149999999999999" customHeight="1">
      <c r="A16" s="298"/>
      <c r="B16" s="272"/>
      <c r="C16" s="100" t="s">
        <v>49</v>
      </c>
      <c r="D16" s="90">
        <f t="shared" si="1"/>
        <v>0.85348506401137969</v>
      </c>
      <c r="E16" s="79" t="s">
        <v>56</v>
      </c>
      <c r="F16" s="297"/>
      <c r="G16" s="81"/>
      <c r="H16" s="90"/>
      <c r="I16" s="83"/>
      <c r="J16" s="264"/>
      <c r="K16" s="101"/>
      <c r="L16" s="90"/>
      <c r="M16" s="79"/>
      <c r="N16" s="376"/>
      <c r="O16" s="81"/>
      <c r="P16" s="90"/>
      <c r="Q16" s="83"/>
      <c r="R16" s="297"/>
      <c r="S16" s="81"/>
      <c r="T16" s="90"/>
      <c r="U16" s="83"/>
    </row>
    <row r="17" spans="1:21" s="49" customFormat="1" ht="19.149999999999999" customHeight="1">
      <c r="A17" s="298" t="s">
        <v>14</v>
      </c>
      <c r="B17" s="300" t="s">
        <v>15</v>
      </c>
      <c r="C17" s="26" t="s">
        <v>124</v>
      </c>
      <c r="D17" s="90">
        <f t="shared" si="1"/>
        <v>75.391180654338541</v>
      </c>
      <c r="E17" s="201">
        <v>53</v>
      </c>
      <c r="F17" s="300" t="s">
        <v>15</v>
      </c>
      <c r="G17" s="26" t="s">
        <v>124</v>
      </c>
      <c r="H17" s="90">
        <f t="shared" si="0"/>
        <v>75.391180654338541</v>
      </c>
      <c r="I17" s="201">
        <v>53</v>
      </c>
      <c r="J17" s="237" t="s">
        <v>15</v>
      </c>
      <c r="K17" s="21" t="s">
        <v>124</v>
      </c>
      <c r="L17" s="90">
        <f t="shared" si="2"/>
        <v>75.391180654338541</v>
      </c>
      <c r="M17" s="205">
        <v>53</v>
      </c>
      <c r="N17" s="271" t="s">
        <v>15</v>
      </c>
      <c r="O17" s="21"/>
      <c r="P17" s="90"/>
      <c r="Q17" s="208"/>
      <c r="R17" s="271" t="s">
        <v>15</v>
      </c>
      <c r="S17" s="21"/>
      <c r="T17" s="90"/>
      <c r="U17" s="205"/>
    </row>
    <row r="18" spans="1:21" s="49" customFormat="1" ht="19.149999999999999" customHeight="1">
      <c r="A18" s="298"/>
      <c r="B18" s="300"/>
      <c r="C18" s="314" t="s">
        <v>17</v>
      </c>
      <c r="D18" s="90"/>
      <c r="E18" s="51"/>
      <c r="F18" s="300"/>
      <c r="G18" s="308" t="s">
        <v>19</v>
      </c>
      <c r="H18" s="90"/>
      <c r="I18" s="51"/>
      <c r="J18" s="238"/>
      <c r="K18" s="269" t="s">
        <v>17</v>
      </c>
      <c r="L18" s="90"/>
      <c r="M18" s="40"/>
      <c r="N18" s="271"/>
      <c r="O18" s="305" t="s">
        <v>17</v>
      </c>
      <c r="P18" s="90"/>
      <c r="Q18" s="28"/>
      <c r="R18" s="271"/>
      <c r="S18" s="343" t="s">
        <v>19</v>
      </c>
      <c r="T18" s="90"/>
      <c r="U18" s="40"/>
    </row>
    <row r="19" spans="1:21" s="49" customFormat="1" ht="19.149999999999999" customHeight="1">
      <c r="A19" s="298"/>
      <c r="B19" s="300"/>
      <c r="C19" s="315"/>
      <c r="D19" s="90"/>
      <c r="E19" s="51"/>
      <c r="F19" s="300"/>
      <c r="G19" s="309"/>
      <c r="H19" s="90"/>
      <c r="I19" s="51"/>
      <c r="J19" s="238"/>
      <c r="K19" s="270"/>
      <c r="L19" s="90"/>
      <c r="M19" s="40"/>
      <c r="N19" s="271"/>
      <c r="O19" s="342"/>
      <c r="P19" s="90"/>
      <c r="Q19" s="28"/>
      <c r="R19" s="271"/>
      <c r="S19" s="344"/>
      <c r="T19" s="90"/>
      <c r="U19" s="40"/>
    </row>
    <row r="20" spans="1:21" s="49" customFormat="1" ht="19.149999999999999" customHeight="1">
      <c r="A20" s="298"/>
      <c r="B20" s="300"/>
      <c r="C20" s="306" t="s">
        <v>16</v>
      </c>
      <c r="D20" s="90"/>
      <c r="E20" s="51"/>
      <c r="F20" s="300"/>
      <c r="G20" s="306" t="s">
        <v>16</v>
      </c>
      <c r="H20" s="90"/>
      <c r="I20" s="51"/>
      <c r="J20" s="238"/>
      <c r="K20" s="235" t="s">
        <v>16</v>
      </c>
      <c r="L20" s="90"/>
      <c r="M20" s="40"/>
      <c r="N20" s="271"/>
      <c r="O20" s="341" t="s">
        <v>16</v>
      </c>
      <c r="P20" s="90"/>
      <c r="Q20" s="28"/>
      <c r="R20" s="271"/>
      <c r="S20" s="341" t="s">
        <v>16</v>
      </c>
      <c r="T20" s="90"/>
      <c r="U20" s="40"/>
    </row>
    <row r="21" spans="1:21" s="49" customFormat="1" ht="19.149999999999999" customHeight="1">
      <c r="A21" s="298"/>
      <c r="B21" s="300"/>
      <c r="C21" s="306"/>
      <c r="D21" s="90"/>
      <c r="E21" s="51"/>
      <c r="F21" s="300"/>
      <c r="G21" s="306"/>
      <c r="H21" s="90"/>
      <c r="I21" s="51"/>
      <c r="J21" s="239"/>
      <c r="K21" s="236"/>
      <c r="L21" s="90"/>
      <c r="M21" s="40"/>
      <c r="N21" s="271"/>
      <c r="O21" s="341"/>
      <c r="P21" s="90"/>
      <c r="Q21" s="28"/>
      <c r="R21" s="271"/>
      <c r="S21" s="341"/>
      <c r="T21" s="90"/>
      <c r="U21" s="40"/>
    </row>
    <row r="22" spans="1:21" s="49" customFormat="1" ht="19.149999999999999" customHeight="1">
      <c r="A22" s="298" t="s">
        <v>9</v>
      </c>
      <c r="B22" s="370"/>
      <c r="C22" s="55"/>
      <c r="D22" s="90"/>
      <c r="E22" s="51"/>
      <c r="F22" s="370"/>
      <c r="G22" s="55"/>
      <c r="H22" s="90"/>
      <c r="I22" s="51"/>
      <c r="J22" s="271"/>
      <c r="K22" s="21"/>
      <c r="L22" s="90"/>
      <c r="M22" s="205"/>
      <c r="N22" s="233"/>
      <c r="O22" s="2"/>
      <c r="P22" s="90"/>
      <c r="Q22" s="28"/>
      <c r="R22" s="233"/>
      <c r="S22" s="2"/>
      <c r="T22" s="90"/>
      <c r="U22" s="40"/>
    </row>
    <row r="23" spans="1:21" s="49" customFormat="1" ht="19.149999999999999" customHeight="1">
      <c r="A23" s="299"/>
      <c r="B23" s="371"/>
      <c r="C23" s="55"/>
      <c r="D23" s="90"/>
      <c r="E23" s="51"/>
      <c r="F23" s="371"/>
      <c r="G23" s="55"/>
      <c r="H23" s="90"/>
      <c r="I23" s="51"/>
      <c r="J23" s="271"/>
      <c r="K23" s="2"/>
      <c r="L23" s="90"/>
      <c r="M23" s="40"/>
      <c r="N23" s="234"/>
      <c r="O23" s="2"/>
      <c r="P23" s="90"/>
      <c r="Q23" s="28"/>
      <c r="R23" s="234"/>
      <c r="S23" s="2"/>
      <c r="T23" s="90"/>
      <c r="U23" s="40"/>
    </row>
    <row r="24" spans="1:21" s="49" customFormat="1" ht="19.149999999999999" customHeight="1">
      <c r="A24" s="299"/>
      <c r="B24" s="371"/>
      <c r="C24" s="55"/>
      <c r="D24" s="90"/>
      <c r="E24" s="51"/>
      <c r="F24" s="371"/>
      <c r="G24" s="55"/>
      <c r="H24" s="90"/>
      <c r="I24" s="51"/>
      <c r="J24" s="271"/>
      <c r="K24" s="2"/>
      <c r="L24" s="90"/>
      <c r="M24" s="40"/>
      <c r="N24" s="234"/>
      <c r="O24" s="2"/>
      <c r="P24" s="90"/>
      <c r="Q24" s="28"/>
      <c r="R24" s="234"/>
      <c r="S24" s="2"/>
      <c r="T24" s="90"/>
      <c r="U24" s="40"/>
    </row>
    <row r="25" spans="1:21" s="49" customFormat="1" ht="19.149999999999999" customHeight="1">
      <c r="A25" s="299"/>
      <c r="B25" s="371"/>
      <c r="C25" s="55"/>
      <c r="D25" s="90"/>
      <c r="E25" s="51"/>
      <c r="F25" s="371"/>
      <c r="G25" s="55"/>
      <c r="H25" s="90"/>
      <c r="I25" s="51"/>
      <c r="J25" s="271"/>
      <c r="K25" s="2"/>
      <c r="L25" s="90"/>
      <c r="M25" s="40"/>
      <c r="N25" s="234"/>
      <c r="O25" s="2"/>
      <c r="P25" s="90"/>
      <c r="Q25" s="28"/>
      <c r="R25" s="234"/>
      <c r="S25" s="2"/>
      <c r="T25" s="90"/>
      <c r="U25" s="40"/>
    </row>
    <row r="26" spans="1:21" s="49" customFormat="1" ht="19.149999999999999" customHeight="1">
      <c r="A26" s="299"/>
      <c r="B26" s="371"/>
      <c r="C26" s="55"/>
      <c r="D26" s="90"/>
      <c r="E26" s="51"/>
      <c r="F26" s="371"/>
      <c r="G26" s="55"/>
      <c r="H26" s="90"/>
      <c r="I26" s="51"/>
      <c r="J26" s="271"/>
      <c r="K26" s="2"/>
      <c r="L26" s="90"/>
      <c r="M26" s="40"/>
      <c r="N26" s="234"/>
      <c r="O26" s="2"/>
      <c r="P26" s="90"/>
      <c r="Q26" s="28"/>
      <c r="R26" s="234"/>
      <c r="S26" s="2"/>
      <c r="T26" s="90"/>
      <c r="U26" s="40"/>
    </row>
    <row r="27" spans="1:21" s="49" customFormat="1" ht="19.149999999999999" customHeight="1">
      <c r="A27" s="251" t="s">
        <v>1</v>
      </c>
      <c r="B27" s="264" t="s">
        <v>300</v>
      </c>
      <c r="C27" s="100" t="s">
        <v>297</v>
      </c>
      <c r="D27" s="90">
        <f t="shared" si="1"/>
        <v>4.2674253200568986</v>
      </c>
      <c r="E27" s="91" t="s">
        <v>64</v>
      </c>
      <c r="F27" s="272" t="s">
        <v>198</v>
      </c>
      <c r="G27" s="25" t="s">
        <v>199</v>
      </c>
      <c r="H27" s="90">
        <f t="shared" si="0"/>
        <v>8.5348506401137971</v>
      </c>
      <c r="I27" s="165">
        <v>6</v>
      </c>
      <c r="J27" s="272" t="s">
        <v>85</v>
      </c>
      <c r="K27" s="98" t="s">
        <v>84</v>
      </c>
      <c r="L27" s="90">
        <f t="shared" si="2"/>
        <v>18.492176386913229</v>
      </c>
      <c r="M27" s="94">
        <v>13</v>
      </c>
      <c r="N27" s="264"/>
      <c r="O27" s="100"/>
      <c r="P27" s="90"/>
      <c r="Q27" s="91"/>
      <c r="R27" s="297"/>
      <c r="S27" s="173"/>
      <c r="T27" s="90"/>
      <c r="U27" s="94"/>
    </row>
    <row r="28" spans="1:21" s="49" customFormat="1" ht="19.149999999999999" customHeight="1">
      <c r="A28" s="251"/>
      <c r="B28" s="264"/>
      <c r="C28" s="100" t="s">
        <v>301</v>
      </c>
      <c r="D28" s="90">
        <f t="shared" si="1"/>
        <v>7.1123755334281649</v>
      </c>
      <c r="E28" s="91" t="s">
        <v>44</v>
      </c>
      <c r="F28" s="272"/>
      <c r="G28" s="20" t="s">
        <v>200</v>
      </c>
      <c r="H28" s="90">
        <f t="shared" si="0"/>
        <v>12.802275960170697</v>
      </c>
      <c r="I28" s="146">
        <v>9</v>
      </c>
      <c r="J28" s="272"/>
      <c r="K28" s="95" t="s">
        <v>83</v>
      </c>
      <c r="L28" s="90">
        <f t="shared" si="2"/>
        <v>4.2674253200568986</v>
      </c>
      <c r="M28" s="94">
        <v>3</v>
      </c>
      <c r="N28" s="264"/>
      <c r="O28" s="100"/>
      <c r="P28" s="90"/>
      <c r="Q28" s="91"/>
      <c r="R28" s="297"/>
      <c r="S28" s="20"/>
      <c r="T28" s="90"/>
      <c r="U28" s="94"/>
    </row>
    <row r="29" spans="1:21" s="49" customFormat="1" ht="19.149999999999999" customHeight="1">
      <c r="A29" s="251"/>
      <c r="B29" s="264"/>
      <c r="C29" s="115" t="s">
        <v>71</v>
      </c>
      <c r="D29" s="90">
        <f t="shared" si="1"/>
        <v>21.337126600284495</v>
      </c>
      <c r="E29" s="91" t="s">
        <v>53</v>
      </c>
      <c r="F29" s="272"/>
      <c r="G29" s="25" t="s">
        <v>165</v>
      </c>
      <c r="H29" s="90">
        <f t="shared" si="0"/>
        <v>7.1123755334281649</v>
      </c>
      <c r="I29" s="166">
        <v>5</v>
      </c>
      <c r="J29" s="272"/>
      <c r="K29" s="98" t="s">
        <v>82</v>
      </c>
      <c r="L29" s="90">
        <f t="shared" si="2"/>
        <v>4.2674253200568986</v>
      </c>
      <c r="M29" s="94" t="s">
        <v>64</v>
      </c>
      <c r="N29" s="264"/>
      <c r="O29" s="115"/>
      <c r="P29" s="90"/>
      <c r="Q29" s="91"/>
      <c r="R29" s="297"/>
      <c r="S29" s="143"/>
      <c r="T29" s="90"/>
      <c r="U29" s="94"/>
    </row>
    <row r="30" spans="1:21" s="49" customFormat="1" ht="19.149999999999999" customHeight="1">
      <c r="A30" s="251"/>
      <c r="B30" s="264"/>
      <c r="C30" s="100" t="s">
        <v>68</v>
      </c>
      <c r="D30" s="90">
        <f t="shared" si="1"/>
        <v>4.2674253200568986</v>
      </c>
      <c r="E30" s="91" t="s">
        <v>64</v>
      </c>
      <c r="F30" s="272"/>
      <c r="G30" s="26" t="s">
        <v>201</v>
      </c>
      <c r="H30" s="90">
        <f t="shared" si="0"/>
        <v>0.85348506401137969</v>
      </c>
      <c r="I30" s="167">
        <v>0.6</v>
      </c>
      <c r="J30" s="272"/>
      <c r="K30" s="99" t="s">
        <v>81</v>
      </c>
      <c r="L30" s="90">
        <f t="shared" si="2"/>
        <v>7.1123755334281649</v>
      </c>
      <c r="M30" s="114" t="s">
        <v>44</v>
      </c>
      <c r="N30" s="264"/>
      <c r="O30" s="100"/>
      <c r="P30" s="90"/>
      <c r="Q30" s="91"/>
      <c r="R30" s="297"/>
      <c r="S30" s="144"/>
      <c r="T30" s="90"/>
      <c r="U30" s="113"/>
    </row>
    <row r="31" spans="1:21" s="49" customFormat="1" ht="19.149999999999999" customHeight="1">
      <c r="A31" s="251"/>
      <c r="B31" s="264"/>
      <c r="C31" s="101" t="s">
        <v>284</v>
      </c>
      <c r="D31" s="90">
        <f t="shared" si="1"/>
        <v>4.2674253200568986</v>
      </c>
      <c r="E31" s="79" t="s">
        <v>64</v>
      </c>
      <c r="F31" s="272"/>
      <c r="G31" s="26"/>
      <c r="H31" s="90"/>
      <c r="I31" s="196"/>
      <c r="J31" s="272"/>
      <c r="K31" s="81"/>
      <c r="L31" s="90"/>
      <c r="M31" s="76"/>
      <c r="N31" s="264"/>
      <c r="O31" s="101"/>
      <c r="P31" s="90"/>
      <c r="Q31" s="79"/>
      <c r="R31" s="297"/>
      <c r="S31" s="81"/>
      <c r="T31" s="90"/>
      <c r="U31" s="113"/>
    </row>
    <row r="32" spans="1:21" s="49" customFormat="1" ht="19.149999999999999" customHeight="1">
      <c r="A32" s="372" t="s">
        <v>40</v>
      </c>
      <c r="B32" s="196" t="s">
        <v>8</v>
      </c>
      <c r="C32" s="19"/>
      <c r="D32" s="90"/>
      <c r="E32" s="201"/>
      <c r="F32" s="196" t="s">
        <v>8</v>
      </c>
      <c r="G32" s="19"/>
      <c r="H32" s="90"/>
      <c r="I32" s="201"/>
      <c r="J32" s="86" t="s">
        <v>8</v>
      </c>
      <c r="K32" s="85" t="s">
        <v>8</v>
      </c>
      <c r="L32" s="90">
        <v>1</v>
      </c>
      <c r="M32" s="76" t="s">
        <v>350</v>
      </c>
      <c r="N32" s="87" t="s">
        <v>8</v>
      </c>
      <c r="O32" s="81"/>
      <c r="P32" s="112"/>
      <c r="Q32" s="79"/>
      <c r="R32" s="212" t="s">
        <v>8</v>
      </c>
      <c r="S32" s="195"/>
      <c r="T32" s="81"/>
      <c r="U32" s="76"/>
    </row>
    <row r="33" spans="1:21" s="49" customFormat="1" ht="19.149999999999999" customHeight="1">
      <c r="A33" s="373"/>
      <c r="B33" s="56" t="s">
        <v>5</v>
      </c>
      <c r="C33" s="57"/>
      <c r="D33" s="22"/>
      <c r="E33" s="58"/>
      <c r="F33" s="60" t="s">
        <v>5</v>
      </c>
      <c r="G33" s="57"/>
      <c r="H33" s="22"/>
      <c r="I33" s="58"/>
      <c r="J33" s="195" t="s">
        <v>5</v>
      </c>
      <c r="K33" s="74"/>
      <c r="L33" s="198"/>
      <c r="M33" s="76"/>
      <c r="N33" s="75" t="s">
        <v>5</v>
      </c>
      <c r="O33" s="71"/>
      <c r="P33" s="111"/>
      <c r="Q33" s="73"/>
      <c r="R33" s="72" t="s">
        <v>10</v>
      </c>
      <c r="S33" s="71"/>
      <c r="T33" s="110"/>
      <c r="U33" s="78"/>
    </row>
    <row r="34" spans="1:21" s="42" customFormat="1" ht="19.149999999999999" customHeight="1">
      <c r="A34" s="374" t="s">
        <v>11</v>
      </c>
      <c r="B34" s="274" t="s">
        <v>12</v>
      </c>
      <c r="C34" s="275"/>
      <c r="D34" s="125"/>
      <c r="E34" s="128"/>
      <c r="F34" s="274" t="s">
        <v>12</v>
      </c>
      <c r="G34" s="275"/>
      <c r="H34" s="125"/>
      <c r="I34" s="125"/>
      <c r="J34" s="274" t="s">
        <v>12</v>
      </c>
      <c r="K34" s="275"/>
      <c r="L34" s="125"/>
      <c r="M34" s="128"/>
      <c r="N34" s="265" t="s">
        <v>12</v>
      </c>
      <c r="O34" s="266"/>
      <c r="P34" s="125"/>
      <c r="Q34" s="125"/>
      <c r="R34" s="267" t="s">
        <v>12</v>
      </c>
      <c r="S34" s="266"/>
      <c r="T34" s="125"/>
      <c r="U34" s="125"/>
    </row>
    <row r="35" spans="1:21" s="49" customFormat="1" ht="19.149999999999999" customHeight="1">
      <c r="A35" s="375"/>
      <c r="B35" s="251" t="s">
        <v>42</v>
      </c>
      <c r="C35" s="251"/>
      <c r="D35" s="158">
        <v>4.5999999999999996</v>
      </c>
      <c r="E35" s="16">
        <f>D35*70</f>
        <v>322</v>
      </c>
      <c r="F35" s="251" t="s">
        <v>42</v>
      </c>
      <c r="G35" s="251"/>
      <c r="H35" s="158">
        <v>4.7</v>
      </c>
      <c r="I35" s="16">
        <f>H35*70</f>
        <v>329</v>
      </c>
      <c r="J35" s="251" t="s">
        <v>42</v>
      </c>
      <c r="K35" s="251"/>
      <c r="L35" s="158">
        <v>4.5999999999999996</v>
      </c>
      <c r="M35" s="16">
        <f>L35*70</f>
        <v>322</v>
      </c>
      <c r="N35" s="331" t="s">
        <v>42</v>
      </c>
      <c r="O35" s="332"/>
      <c r="P35" s="158"/>
      <c r="Q35" s="16"/>
      <c r="R35" s="333" t="s">
        <v>42</v>
      </c>
      <c r="S35" s="332"/>
      <c r="T35" s="158"/>
      <c r="U35" s="16"/>
    </row>
    <row r="36" spans="1:21" s="49" customFormat="1" ht="19.149999999999999" customHeight="1">
      <c r="A36" s="375"/>
      <c r="B36" s="251" t="s">
        <v>43</v>
      </c>
      <c r="C36" s="251"/>
      <c r="D36" s="158">
        <v>2</v>
      </c>
      <c r="E36" s="16">
        <f>D36*75</f>
        <v>150</v>
      </c>
      <c r="F36" s="251" t="s">
        <v>43</v>
      </c>
      <c r="G36" s="251"/>
      <c r="H36" s="158">
        <v>2.5</v>
      </c>
      <c r="I36" s="16">
        <f>H36*75</f>
        <v>187.5</v>
      </c>
      <c r="J36" s="251" t="s">
        <v>43</v>
      </c>
      <c r="K36" s="251"/>
      <c r="L36" s="158">
        <v>1.8</v>
      </c>
      <c r="M36" s="16">
        <f>L36*75</f>
        <v>135</v>
      </c>
      <c r="N36" s="331" t="s">
        <v>43</v>
      </c>
      <c r="O36" s="332"/>
      <c r="P36" s="158"/>
      <c r="Q36" s="16"/>
      <c r="R36" s="333" t="s">
        <v>43</v>
      </c>
      <c r="S36" s="332"/>
      <c r="T36" s="158"/>
      <c r="U36" s="16"/>
    </row>
    <row r="37" spans="1:21" s="49" customFormat="1" ht="19.149999999999999" customHeight="1">
      <c r="A37" s="375"/>
      <c r="B37" s="251" t="s">
        <v>32</v>
      </c>
      <c r="C37" s="251"/>
      <c r="D37" s="158">
        <v>1.56</v>
      </c>
      <c r="E37" s="16">
        <f>D37*25</f>
        <v>39</v>
      </c>
      <c r="F37" s="251" t="s">
        <v>32</v>
      </c>
      <c r="G37" s="251"/>
      <c r="H37" s="158">
        <v>1.6</v>
      </c>
      <c r="I37" s="16">
        <f>H37*25</f>
        <v>40</v>
      </c>
      <c r="J37" s="251" t="s">
        <v>32</v>
      </c>
      <c r="K37" s="251"/>
      <c r="L37" s="158">
        <v>0.5</v>
      </c>
      <c r="M37" s="16">
        <f>L37*25</f>
        <v>12.5</v>
      </c>
      <c r="N37" s="331" t="s">
        <v>32</v>
      </c>
      <c r="O37" s="332"/>
      <c r="P37" s="158"/>
      <c r="Q37" s="16"/>
      <c r="R37" s="333" t="s">
        <v>32</v>
      </c>
      <c r="S37" s="332"/>
      <c r="T37" s="158"/>
      <c r="U37" s="16"/>
    </row>
    <row r="38" spans="1:21" s="49" customFormat="1" ht="19.149999999999999" customHeight="1">
      <c r="A38" s="375"/>
      <c r="B38" s="251" t="s">
        <v>33</v>
      </c>
      <c r="C38" s="251"/>
      <c r="D38" s="158"/>
      <c r="E38" s="16"/>
      <c r="F38" s="251" t="s">
        <v>33</v>
      </c>
      <c r="G38" s="251"/>
      <c r="H38" s="158"/>
      <c r="I38" s="16"/>
      <c r="J38" s="251" t="s">
        <v>33</v>
      </c>
      <c r="K38" s="251"/>
      <c r="L38" s="161">
        <v>1</v>
      </c>
      <c r="M38" s="16">
        <f>L38*60</f>
        <v>60</v>
      </c>
      <c r="N38" s="331" t="s">
        <v>33</v>
      </c>
      <c r="O38" s="332"/>
      <c r="P38" s="158"/>
      <c r="Q38" s="16"/>
      <c r="R38" s="333" t="s">
        <v>33</v>
      </c>
      <c r="S38" s="332"/>
      <c r="T38" s="158"/>
      <c r="U38" s="16"/>
    </row>
    <row r="39" spans="1:21" s="49" customFormat="1" ht="19.149999999999999" customHeight="1">
      <c r="A39" s="375"/>
      <c r="B39" s="251" t="s">
        <v>22</v>
      </c>
      <c r="C39" s="251"/>
      <c r="D39" s="158"/>
      <c r="E39" s="16"/>
      <c r="F39" s="251" t="s">
        <v>22</v>
      </c>
      <c r="G39" s="251"/>
      <c r="H39" s="158"/>
      <c r="I39" s="16"/>
      <c r="J39" s="251" t="s">
        <v>22</v>
      </c>
      <c r="K39" s="251"/>
      <c r="L39" s="158"/>
      <c r="M39" s="16"/>
      <c r="N39" s="331" t="s">
        <v>22</v>
      </c>
      <c r="O39" s="332"/>
      <c r="P39" s="158"/>
      <c r="Q39" s="16"/>
      <c r="R39" s="333" t="s">
        <v>22</v>
      </c>
      <c r="S39" s="332"/>
      <c r="T39" s="158"/>
      <c r="U39" s="16"/>
    </row>
    <row r="40" spans="1:21" s="49" customFormat="1" ht="19.149999999999999" customHeight="1">
      <c r="A40" s="375"/>
      <c r="B40" s="268" t="s">
        <v>24</v>
      </c>
      <c r="C40" s="268"/>
      <c r="D40" s="158">
        <v>1.93</v>
      </c>
      <c r="E40" s="16">
        <f t="shared" ref="E40" si="4">D40*70</f>
        <v>135.1</v>
      </c>
      <c r="F40" s="268" t="s">
        <v>24</v>
      </c>
      <c r="G40" s="268"/>
      <c r="H40" s="158">
        <v>1.93</v>
      </c>
      <c r="I40" s="16">
        <f t="shared" ref="I40" si="5">H40*70</f>
        <v>135.1</v>
      </c>
      <c r="J40" s="268" t="s">
        <v>24</v>
      </c>
      <c r="K40" s="268"/>
      <c r="L40" s="158">
        <v>1.93</v>
      </c>
      <c r="M40" s="16">
        <f t="shared" ref="M40" si="6">L40*70</f>
        <v>135.1</v>
      </c>
      <c r="N40" s="328" t="s">
        <v>24</v>
      </c>
      <c r="O40" s="329"/>
      <c r="P40" s="158"/>
      <c r="Q40" s="16"/>
      <c r="R40" s="330" t="s">
        <v>24</v>
      </c>
      <c r="S40" s="329"/>
      <c r="T40" s="158"/>
      <c r="U40" s="16"/>
    </row>
    <row r="41" spans="1:21" s="49" customFormat="1" ht="19.149999999999999" customHeight="1">
      <c r="A41" s="375"/>
      <c r="B41" s="251" t="s">
        <v>34</v>
      </c>
      <c r="C41" s="251"/>
      <c r="D41" s="59"/>
      <c r="E41" s="16">
        <f>SUM(E35:E40)</f>
        <v>646.1</v>
      </c>
      <c r="F41" s="251" t="s">
        <v>34</v>
      </c>
      <c r="G41" s="251"/>
      <c r="H41" s="59"/>
      <c r="I41" s="16">
        <f>SUM(I35:I40)</f>
        <v>691.6</v>
      </c>
      <c r="J41" s="251" t="s">
        <v>34</v>
      </c>
      <c r="K41" s="251"/>
      <c r="L41" s="59"/>
      <c r="M41" s="16">
        <f>SUM(M35:M40)</f>
        <v>664.6</v>
      </c>
      <c r="N41" s="331" t="s">
        <v>34</v>
      </c>
      <c r="O41" s="332"/>
      <c r="P41" s="59"/>
      <c r="Q41" s="16"/>
      <c r="R41" s="333" t="s">
        <v>34</v>
      </c>
      <c r="S41" s="332"/>
      <c r="T41" s="59"/>
      <c r="U41" s="16"/>
    </row>
    <row r="42" spans="1:21" s="42" customFormat="1" ht="25.5" customHeight="1">
      <c r="A42" s="44"/>
      <c r="B42" s="41" t="s">
        <v>6</v>
      </c>
      <c r="C42" s="41"/>
      <c r="D42" s="41"/>
      <c r="E42" s="41"/>
      <c r="F42" s="41"/>
      <c r="G42" s="41"/>
      <c r="H42" s="41" t="s">
        <v>21</v>
      </c>
      <c r="I42" s="41"/>
      <c r="J42" s="41"/>
      <c r="K42" s="41"/>
      <c r="L42" s="41"/>
      <c r="M42" s="41"/>
      <c r="N42" s="41"/>
      <c r="O42" s="41"/>
      <c r="P42" s="355" t="s">
        <v>7</v>
      </c>
      <c r="Q42" s="355"/>
    </row>
    <row r="43" spans="1:21" s="52" customFormat="1" ht="20.149999999999999" customHeight="1">
      <c r="A43" s="356" t="s">
        <v>105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</row>
    <row r="44" spans="1:21" s="52" customFormat="1" ht="20.149999999999999" customHeight="1">
      <c r="A44" s="53" t="s">
        <v>20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</row>
    <row r="45" spans="1:21" s="52" customFormat="1" ht="20.149999999999999" customHeight="1">
      <c r="A45" s="356" t="s">
        <v>13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</row>
  </sheetData>
  <mergeCells count="103">
    <mergeCell ref="R7:R11"/>
    <mergeCell ref="R12:R16"/>
    <mergeCell ref="R17:R21"/>
    <mergeCell ref="R3:S3"/>
    <mergeCell ref="T3:U3"/>
    <mergeCell ref="A5:A6"/>
    <mergeCell ref="B5:B6"/>
    <mergeCell ref="F5:F6"/>
    <mergeCell ref="J5:J6"/>
    <mergeCell ref="N5:N6"/>
    <mergeCell ref="R5:R6"/>
    <mergeCell ref="A12:A16"/>
    <mergeCell ref="B12:B1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A32:A33"/>
    <mergeCell ref="A34:A41"/>
    <mergeCell ref="B39:C39"/>
    <mergeCell ref="F39:G39"/>
    <mergeCell ref="J39:K39"/>
    <mergeCell ref="N39:O39"/>
    <mergeCell ref="F12:F16"/>
    <mergeCell ref="N12:N16"/>
    <mergeCell ref="A7:A11"/>
    <mergeCell ref="B7:B11"/>
    <mergeCell ref="F7:F11"/>
    <mergeCell ref="N7:N11"/>
    <mergeCell ref="J7:J11"/>
    <mergeCell ref="J12:J16"/>
    <mergeCell ref="A17:A21"/>
    <mergeCell ref="B17:B21"/>
    <mergeCell ref="F17:F21"/>
    <mergeCell ref="J17:J21"/>
    <mergeCell ref="N17:N21"/>
    <mergeCell ref="C18:C19"/>
    <mergeCell ref="G18:G19"/>
    <mergeCell ref="K18:K19"/>
    <mergeCell ref="J27:J31"/>
    <mergeCell ref="N27:N31"/>
    <mergeCell ref="B38:C38"/>
    <mergeCell ref="F38:G38"/>
    <mergeCell ref="J38:K38"/>
    <mergeCell ref="N38:O38"/>
    <mergeCell ref="F22:F26"/>
    <mergeCell ref="J22:J26"/>
    <mergeCell ref="N22:N26"/>
    <mergeCell ref="R38:S38"/>
    <mergeCell ref="S18:S19"/>
    <mergeCell ref="S20:S21"/>
    <mergeCell ref="R34:S34"/>
    <mergeCell ref="R27:R31"/>
    <mergeCell ref="J36:K36"/>
    <mergeCell ref="N36:O36"/>
    <mergeCell ref="R36:S36"/>
    <mergeCell ref="B37:C37"/>
    <mergeCell ref="F37:G37"/>
    <mergeCell ref="J37:K37"/>
    <mergeCell ref="R22:R26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P42:Q42"/>
    <mergeCell ref="A43:M43"/>
    <mergeCell ref="A22:A26"/>
    <mergeCell ref="B22:B26"/>
    <mergeCell ref="O18:O19"/>
    <mergeCell ref="A27:A31"/>
    <mergeCell ref="B27:B31"/>
    <mergeCell ref="F27:F31"/>
    <mergeCell ref="R39:S39"/>
    <mergeCell ref="C20:C21"/>
    <mergeCell ref="G20:G21"/>
    <mergeCell ref="K20:K21"/>
    <mergeCell ref="O20:O21"/>
    <mergeCell ref="N37:O37"/>
    <mergeCell ref="R37:S37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B36:C36"/>
    <mergeCell ref="F36:G3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J5" sqref="J5"/>
    </sheetView>
  </sheetViews>
  <sheetFormatPr defaultColWidth="9" defaultRowHeight="17"/>
  <cols>
    <col min="1" max="1" width="11.6328125" style="8" bestFit="1" customWidth="1"/>
    <col min="2" max="3" width="9" style="8"/>
    <col min="4" max="6" width="9.453125" style="8" bestFit="1" customWidth="1"/>
    <col min="7" max="16384" width="9" style="8"/>
  </cols>
  <sheetData>
    <row r="1" spans="1:11" ht="21.5">
      <c r="A1" s="7" t="s">
        <v>315</v>
      </c>
      <c r="B1" s="7"/>
      <c r="C1" s="7"/>
      <c r="D1" s="7"/>
      <c r="E1" s="7"/>
      <c r="F1" s="7" t="s">
        <v>173</v>
      </c>
      <c r="G1" s="7"/>
      <c r="H1" s="7"/>
      <c r="I1" s="7"/>
      <c r="J1" s="7"/>
      <c r="K1" s="7"/>
    </row>
    <row r="2" spans="1:11" ht="21.5">
      <c r="F2" s="7" t="s">
        <v>174</v>
      </c>
      <c r="G2" s="7"/>
    </row>
    <row r="3" spans="1:11" ht="21.5">
      <c r="A3" s="8" t="s">
        <v>349</v>
      </c>
      <c r="F3" s="7" t="s">
        <v>175</v>
      </c>
      <c r="G3" s="7"/>
    </row>
    <row r="4" spans="1:11" ht="21.5">
      <c r="A4" s="8" t="s">
        <v>36</v>
      </c>
      <c r="F4" s="7" t="s">
        <v>176</v>
      </c>
      <c r="G4" s="7"/>
    </row>
    <row r="5" spans="1:11" ht="21.5">
      <c r="A5" s="8" t="s">
        <v>37</v>
      </c>
      <c r="F5" s="7" t="s">
        <v>177</v>
      </c>
      <c r="G5" s="7"/>
    </row>
    <row r="6" spans="1:11" ht="21.5">
      <c r="A6" s="129">
        <v>45034</v>
      </c>
      <c r="B6" s="8" t="s">
        <v>45</v>
      </c>
      <c r="G6" s="7"/>
    </row>
    <row r="9" spans="1:11">
      <c r="A9" s="8" t="s">
        <v>25</v>
      </c>
      <c r="B9" s="134">
        <v>45047</v>
      </c>
      <c r="C9" s="134">
        <v>45054</v>
      </c>
      <c r="D9" s="134">
        <v>45061</v>
      </c>
      <c r="E9" s="134">
        <v>45068</v>
      </c>
      <c r="F9" s="134">
        <v>45075</v>
      </c>
    </row>
    <row r="10" spans="1:11">
      <c r="A10" s="8" t="s">
        <v>139</v>
      </c>
      <c r="B10" s="134">
        <v>45048</v>
      </c>
      <c r="C10" s="134">
        <v>45055</v>
      </c>
      <c r="D10" s="134">
        <v>45062</v>
      </c>
      <c r="E10" s="134">
        <v>45069</v>
      </c>
      <c r="F10" s="134">
        <v>45076</v>
      </c>
      <c r="G10"/>
      <c r="H10"/>
      <c r="I10"/>
      <c r="J10"/>
      <c r="K10"/>
    </row>
    <row r="11" spans="1:11">
      <c r="A11" s="8" t="s">
        <v>140</v>
      </c>
      <c r="B11" s="134">
        <v>45049</v>
      </c>
      <c r="C11" s="134">
        <v>45056</v>
      </c>
      <c r="D11" s="134">
        <v>45063</v>
      </c>
      <c r="E11" s="134">
        <v>45070</v>
      </c>
      <c r="F11" s="134">
        <v>45077</v>
      </c>
      <c r="G11"/>
      <c r="H11"/>
      <c r="I11"/>
      <c r="J11"/>
      <c r="K11"/>
    </row>
    <row r="12" spans="1:11">
      <c r="A12" s="8" t="s">
        <v>141</v>
      </c>
      <c r="B12" s="134">
        <v>45050</v>
      </c>
      <c r="C12" s="134">
        <v>45057</v>
      </c>
      <c r="D12" s="134">
        <v>45064</v>
      </c>
      <c r="E12" s="134">
        <v>45071</v>
      </c>
      <c r="F12" s="134"/>
      <c r="G12"/>
      <c r="H12"/>
      <c r="I12"/>
      <c r="J12"/>
      <c r="K12"/>
    </row>
    <row r="13" spans="1:11">
      <c r="A13" s="8" t="s">
        <v>142</v>
      </c>
      <c r="B13" s="134">
        <v>45051</v>
      </c>
      <c r="C13" s="134">
        <v>45058</v>
      </c>
      <c r="D13" s="134">
        <v>45065</v>
      </c>
      <c r="E13" s="134">
        <v>45072</v>
      </c>
      <c r="F13" s="134"/>
      <c r="G13"/>
      <c r="H13"/>
      <c r="I13"/>
      <c r="J13"/>
      <c r="K13"/>
    </row>
    <row r="14" spans="1:11">
      <c r="A14" s="8" t="s">
        <v>274</v>
      </c>
      <c r="B14" s="134">
        <v>45052</v>
      </c>
      <c r="C14" s="134">
        <v>45059</v>
      </c>
      <c r="D14" s="134">
        <v>45066</v>
      </c>
      <c r="E14" s="134">
        <v>45073</v>
      </c>
      <c r="F14" s="135"/>
      <c r="G14"/>
      <c r="H14"/>
      <c r="I14"/>
      <c r="J14"/>
      <c r="K14"/>
    </row>
    <row r="15" spans="1:11">
      <c r="A15" s="8" t="s">
        <v>275</v>
      </c>
      <c r="B15" s="134">
        <v>45053</v>
      </c>
      <c r="C15" s="134">
        <v>45060</v>
      </c>
      <c r="D15" s="134">
        <v>45067</v>
      </c>
      <c r="E15" s="134">
        <v>45074</v>
      </c>
      <c r="F15" s="133"/>
      <c r="G15" s="133"/>
      <c r="H15"/>
      <c r="I15" s="133"/>
      <c r="J15"/>
      <c r="K15"/>
    </row>
    <row r="16" spans="1:11">
      <c r="A16"/>
      <c r="B16" s="133"/>
      <c r="C16"/>
      <c r="D16" s="133"/>
      <c r="E16" s="133"/>
      <c r="F16" s="133"/>
      <c r="G16" s="133"/>
      <c r="H16"/>
      <c r="I16" s="133"/>
      <c r="J16"/>
      <c r="K16"/>
    </row>
    <row r="17" spans="1:11">
      <c r="A17"/>
      <c r="B17" s="133"/>
      <c r="C17"/>
      <c r="D17" s="133"/>
      <c r="E17" s="133"/>
      <c r="F17" s="133"/>
      <c r="G17" s="133"/>
      <c r="H17"/>
      <c r="I17" s="133"/>
      <c r="J17"/>
      <c r="K17"/>
    </row>
    <row r="18" spans="1:11">
      <c r="A18"/>
      <c r="B18" s="133"/>
      <c r="C18"/>
      <c r="D18" s="133"/>
      <c r="E18" s="133"/>
      <c r="F18" s="133"/>
      <c r="G18" s="133"/>
      <c r="H18"/>
      <c r="I18" s="133"/>
      <c r="J18"/>
      <c r="K18"/>
    </row>
    <row r="19" spans="1:11">
      <c r="A19"/>
      <c r="B19" s="133"/>
      <c r="C19"/>
      <c r="D19" s="133"/>
      <c r="E19" s="133"/>
      <c r="F19" s="133"/>
      <c r="G19" s="133"/>
      <c r="H19"/>
      <c r="I19" s="133"/>
      <c r="J19"/>
      <c r="K19"/>
    </row>
    <row r="20" spans="1:11">
      <c r="A20"/>
      <c r="B20" s="133"/>
      <c r="C20"/>
      <c r="D20" s="133"/>
      <c r="E20" s="133"/>
      <c r="F20" s="133"/>
      <c r="G20" s="133"/>
      <c r="H20" s="133"/>
      <c r="I20" s="133"/>
      <c r="J20" s="133"/>
      <c r="K20"/>
    </row>
    <row r="21" spans="1:11">
      <c r="A21"/>
      <c r="B21" s="133"/>
      <c r="C21"/>
      <c r="D21" s="133"/>
      <c r="E21" s="133"/>
      <c r="F21" s="133"/>
      <c r="G21" s="133"/>
      <c r="H21" s="133"/>
      <c r="I21" s="133"/>
      <c r="J21" s="133"/>
      <c r="K21"/>
    </row>
    <row r="22" spans="1:11">
      <c r="A22"/>
      <c r="B22" s="133"/>
      <c r="C22"/>
      <c r="D22" s="133"/>
      <c r="E22" s="133"/>
      <c r="F22" s="133"/>
      <c r="G22" s="133"/>
      <c r="H22" s="133"/>
      <c r="I22" s="133"/>
      <c r="J22" s="133"/>
      <c r="K22"/>
    </row>
    <row r="23" spans="1:11">
      <c r="A23"/>
      <c r="B23" s="133"/>
      <c r="C23"/>
      <c r="D23" s="133"/>
      <c r="E23" s="133"/>
      <c r="F23" s="133"/>
      <c r="G23" s="133"/>
      <c r="H23" s="133"/>
      <c r="I23" s="133"/>
      <c r="J23" s="133"/>
      <c r="K23"/>
    </row>
    <row r="24" spans="1:11">
      <c r="A24"/>
      <c r="B24" s="133"/>
      <c r="C24"/>
      <c r="D24" s="133"/>
      <c r="E24" s="133"/>
      <c r="F24" s="133"/>
      <c r="G24" s="133"/>
      <c r="H24" s="133"/>
      <c r="I24" s="133"/>
      <c r="J24" s="133"/>
      <c r="K24"/>
    </row>
    <row r="25" spans="1:11">
      <c r="A25"/>
      <c r="B25" s="133"/>
      <c r="C25"/>
      <c r="D25" s="133"/>
      <c r="E25" s="133"/>
      <c r="F25" s="133"/>
      <c r="G25" s="133"/>
      <c r="H25" s="133"/>
      <c r="I25" s="133"/>
      <c r="J25" s="133"/>
      <c r="K25"/>
    </row>
    <row r="26" spans="1:11">
      <c r="A26"/>
      <c r="B26" s="133"/>
      <c r="C26"/>
      <c r="D26" s="133"/>
      <c r="E26" s="133"/>
      <c r="F26" s="133"/>
      <c r="G26" s="133"/>
      <c r="H26" s="133"/>
      <c r="I26" s="133"/>
      <c r="J26" s="133"/>
      <c r="K26"/>
    </row>
    <row r="27" spans="1:11">
      <c r="A27"/>
      <c r="B27" s="133"/>
      <c r="C27"/>
      <c r="D27" s="133"/>
      <c r="E27" s="133"/>
      <c r="F27" s="133"/>
      <c r="G27" s="133"/>
      <c r="H27" s="133"/>
      <c r="I27" s="133"/>
      <c r="J27" s="133"/>
      <c r="K27"/>
    </row>
    <row r="28" spans="1:11">
      <c r="A28"/>
      <c r="B28" s="133"/>
      <c r="C28"/>
      <c r="D28" s="133"/>
      <c r="E28" s="133"/>
      <c r="F28" s="133"/>
      <c r="G28" s="133"/>
      <c r="H28" s="133"/>
      <c r="I28" s="133"/>
      <c r="J28" s="133"/>
      <c r="K28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0"/>
  <sheetViews>
    <sheetView workbookViewId="0">
      <selection activeCell="G19" sqref="G19"/>
    </sheetView>
  </sheetViews>
  <sheetFormatPr defaultRowHeight="17"/>
  <cols>
    <col min="1" max="1" width="9" style="141"/>
    <col min="2" max="3" width="9" style="136"/>
    <col min="4" max="4" width="11.90625" customWidth="1"/>
    <col min="5" max="10" width="15.90625" customWidth="1"/>
    <col min="11" max="13" width="10.6328125" customWidth="1"/>
  </cols>
  <sheetData>
    <row r="2" spans="1:10">
      <c r="A2" s="140"/>
      <c r="B2" s="138" t="s">
        <v>2</v>
      </c>
      <c r="C2" s="138" t="s">
        <v>143</v>
      </c>
      <c r="D2" s="138" t="s">
        <v>0</v>
      </c>
      <c r="E2" s="138" t="s">
        <v>144</v>
      </c>
      <c r="F2" s="138" t="s">
        <v>145</v>
      </c>
      <c r="G2" s="138" t="s">
        <v>146</v>
      </c>
      <c r="H2" s="138" t="s">
        <v>147</v>
      </c>
      <c r="I2" s="138" t="s">
        <v>1</v>
      </c>
      <c r="J2" s="138" t="s">
        <v>40</v>
      </c>
    </row>
    <row r="3" spans="1:10" ht="16.5" hidden="1" customHeight="1">
      <c r="A3" s="383" t="s">
        <v>151</v>
      </c>
      <c r="B3" s="138"/>
      <c r="C3" s="138" t="s">
        <v>137</v>
      </c>
      <c r="D3" s="137" t="str">
        <f>第1週!B5</f>
        <v>白米飯</v>
      </c>
      <c r="E3" s="137" t="str">
        <f>第1週!B7</f>
        <v>打拋肉醬</v>
      </c>
      <c r="F3" s="137" t="str">
        <f>第1週!B13</f>
        <v>開陽白菜</v>
      </c>
      <c r="G3" s="137" t="str">
        <f>第1週!B18</f>
        <v>時蔬青菜</v>
      </c>
      <c r="H3" s="137">
        <f>第1週!B23</f>
        <v>0</v>
      </c>
      <c r="I3" s="137" t="e">
        <f>第1週!#REF!</f>
        <v>#REF!</v>
      </c>
      <c r="J3" s="137">
        <f>第1週!C33</f>
        <v>0</v>
      </c>
    </row>
    <row r="4" spans="1:10">
      <c r="A4" s="384"/>
      <c r="B4" s="139">
        <v>44683</v>
      </c>
      <c r="C4" s="138" t="s">
        <v>148</v>
      </c>
      <c r="D4" s="137" t="str">
        <f>第1週!F4</f>
        <v>菜名/烹調法</v>
      </c>
      <c r="E4" s="137">
        <f>第1週!F6</f>
        <v>0</v>
      </c>
      <c r="F4" s="137">
        <f>第1週!F12</f>
        <v>0</v>
      </c>
      <c r="G4" s="137">
        <f>第1週!F17</f>
        <v>0</v>
      </c>
      <c r="H4" s="137">
        <f>第1週!F22</f>
        <v>0</v>
      </c>
      <c r="I4" s="137">
        <f>第1週!F27</f>
        <v>0</v>
      </c>
      <c r="J4" s="137">
        <f>第1週!G32</f>
        <v>0</v>
      </c>
    </row>
    <row r="5" spans="1:10">
      <c r="A5" s="384"/>
      <c r="B5" s="139">
        <v>44684</v>
      </c>
      <c r="C5" s="138" t="s">
        <v>148</v>
      </c>
      <c r="D5" s="137" t="str">
        <f>第1週!F5</f>
        <v>糙米飯</v>
      </c>
      <c r="E5" s="137" t="str">
        <f>第1週!F7</f>
        <v>義式燒雞</v>
      </c>
      <c r="F5" s="137" t="str">
        <f>第1週!F13</f>
        <v>金針菇炒黑輪</v>
      </c>
      <c r="G5" s="137" t="str">
        <f>第1週!F18</f>
        <v>時蔬青菜</v>
      </c>
      <c r="H5" s="137">
        <f>第1週!F23</f>
        <v>0</v>
      </c>
      <c r="I5" s="137" t="e">
        <f>第1週!#REF!</f>
        <v>#REF!</v>
      </c>
      <c r="J5" s="137">
        <f>第1週!G33</f>
        <v>0</v>
      </c>
    </row>
    <row r="6" spans="1:10">
      <c r="A6" s="384"/>
      <c r="B6" s="139">
        <v>44685</v>
      </c>
      <c r="C6" s="138" t="s">
        <v>138</v>
      </c>
      <c r="D6" s="137" t="str">
        <f>第1週!J5</f>
        <v>米食</v>
      </c>
      <c r="E6" s="137" t="str">
        <f>第1週!J7</f>
        <v>什錦飯湯</v>
      </c>
      <c r="F6" s="137" t="str">
        <f>第1週!J23</f>
        <v>小餐包</v>
      </c>
      <c r="G6" s="153" t="str">
        <f>第1週!K18</f>
        <v>高麗菜</v>
      </c>
      <c r="H6" s="137">
        <f>第1週!J28</f>
        <v>0</v>
      </c>
      <c r="I6" s="137">
        <f>第1週!J28</f>
        <v>0</v>
      </c>
      <c r="J6" s="137" t="str">
        <f>第1週!K33</f>
        <v>水果</v>
      </c>
    </row>
    <row r="7" spans="1:10">
      <c r="A7" s="384"/>
      <c r="B7" s="139">
        <v>44686</v>
      </c>
      <c r="C7" s="138" t="s">
        <v>149</v>
      </c>
      <c r="D7" s="137" t="str">
        <f>第1週!N5</f>
        <v>地瓜飯</v>
      </c>
      <c r="E7" s="137" t="str">
        <f>第1週!N7</f>
        <v>蒜泥白肉</v>
      </c>
      <c r="F7" s="137" t="str">
        <f>第1週!N13</f>
        <v>玉米炒蛋</v>
      </c>
      <c r="G7" s="137" t="str">
        <f>第1週!N18</f>
        <v>時蔬青菜</v>
      </c>
      <c r="H7" s="137">
        <f>第1週!N23</f>
        <v>0</v>
      </c>
      <c r="I7" s="137" t="str">
        <f>第1週!N28</f>
        <v>冬瓜排骨湯</v>
      </c>
      <c r="J7" s="137">
        <f>第1週!O33</f>
        <v>0</v>
      </c>
    </row>
    <row r="8" spans="1:10">
      <c r="A8" s="385"/>
      <c r="B8" s="139">
        <v>44687</v>
      </c>
      <c r="C8" s="138" t="s">
        <v>150</v>
      </c>
      <c r="D8" s="137" t="str">
        <f>第1週!R5</f>
        <v>白米飯</v>
      </c>
      <c r="E8" s="137" t="str">
        <f>第1週!R7</f>
        <v>三杯雞</v>
      </c>
      <c r="F8" s="151" t="str">
        <f>第1週!R13</f>
        <v>肉絲高麗菜</v>
      </c>
      <c r="G8" s="137" t="str">
        <f>第1週!R18</f>
        <v>時蔬青菜</v>
      </c>
      <c r="H8" s="137">
        <f>第1週!R23</f>
        <v>0</v>
      </c>
      <c r="I8" s="137" t="str">
        <f>第1週!R28</f>
        <v>綠豆薏仁湯</v>
      </c>
      <c r="J8" s="137">
        <f>第1週!S33</f>
        <v>0</v>
      </c>
    </row>
    <row r="9" spans="1:10">
      <c r="A9" s="383" t="s">
        <v>152</v>
      </c>
      <c r="B9" s="139">
        <v>44627</v>
      </c>
      <c r="C9" s="138" t="s">
        <v>137</v>
      </c>
      <c r="D9" s="137" t="str">
        <f>'第2週 '!B5</f>
        <v>白米飯</v>
      </c>
      <c r="E9" s="137" t="str">
        <f>'第2週 '!B7</f>
        <v>紅燒排骨</v>
      </c>
      <c r="F9" s="137" t="str">
        <f>'第2週 '!B12</f>
        <v>南瓜豆腐</v>
      </c>
      <c r="G9" s="137" t="str">
        <f>'第2週 '!B17</f>
        <v>時蔬青菜</v>
      </c>
      <c r="H9" s="137">
        <f>'第2週 '!B22</f>
        <v>0</v>
      </c>
      <c r="I9" s="137" t="str">
        <f>'第2週 '!B27</f>
        <v>香菇蘿蔔湯</v>
      </c>
      <c r="J9" s="137">
        <f>'第2週 '!C33</f>
        <v>0</v>
      </c>
    </row>
    <row r="10" spans="1:10">
      <c r="A10" s="384"/>
      <c r="B10" s="139">
        <v>44628</v>
      </c>
      <c r="C10" s="138" t="s">
        <v>148</v>
      </c>
      <c r="D10" s="137" t="str">
        <f>'第2週 '!F5</f>
        <v>糙米飯</v>
      </c>
      <c r="E10" s="137" t="str">
        <f>'第2週 '!F7</f>
        <v>鳳梨破布子蒸魚丁</v>
      </c>
      <c r="F10" s="137" t="str">
        <f>'第2週 '!F12</f>
        <v>滷蘿蔔玉米</v>
      </c>
      <c r="G10" s="137" t="str">
        <f>'第2週 '!F17</f>
        <v>時蔬青菜</v>
      </c>
      <c r="H10" s="137">
        <f>'第2週 '!F22</f>
        <v>0</v>
      </c>
      <c r="I10" s="137" t="str">
        <f>'第2週 '!F27</f>
        <v>紅燒馬鈴薯湯</v>
      </c>
      <c r="J10" s="137">
        <f>'第2週 '!G33</f>
        <v>0</v>
      </c>
    </row>
    <row r="11" spans="1:10">
      <c r="A11" s="384"/>
      <c r="B11" s="139">
        <v>44629</v>
      </c>
      <c r="C11" s="138" t="s">
        <v>138</v>
      </c>
      <c r="D11" s="137" t="str">
        <f>'第2週 '!J5</f>
        <v>米粄條</v>
      </c>
      <c r="E11" s="137" t="str">
        <f>'第2週 '!J7</f>
        <v>炒粄條</v>
      </c>
      <c r="F11" s="137" t="str">
        <f>'第2週 '!J12</f>
        <v>滷魷魚丸</v>
      </c>
      <c r="G11" s="153" t="str">
        <f>'第2週 '!K17</f>
        <v>高麗菜</v>
      </c>
      <c r="H11" s="137">
        <f>'第2週 '!J22</f>
        <v>0</v>
      </c>
      <c r="I11" s="137" t="str">
        <f>'第2週 '!J27</f>
        <v>柴魚味噌豆腐湯</v>
      </c>
      <c r="J11" s="137" t="str">
        <f>'第2週 '!K33</f>
        <v>水果</v>
      </c>
    </row>
    <row r="12" spans="1:10">
      <c r="A12" s="384"/>
      <c r="B12" s="139">
        <v>44630</v>
      </c>
      <c r="C12" s="138" t="s">
        <v>149</v>
      </c>
      <c r="D12" s="137" t="str">
        <f>'第2週 '!N5</f>
        <v>糙米飯</v>
      </c>
      <c r="E12" s="137" t="str">
        <f>'第2週 '!N7</f>
        <v>白菜豬柳</v>
      </c>
      <c r="F12" s="137" t="str">
        <f>'第2週 '!N12</f>
        <v>絲瓜炒蛋</v>
      </c>
      <c r="G12" s="137" t="str">
        <f>'第2週 '!N17</f>
        <v>時蔬青菜</v>
      </c>
      <c r="H12" s="152">
        <f>'第2週 '!N22</f>
        <v>0</v>
      </c>
      <c r="I12" s="137" t="str">
        <f>'第2週 '!N27</f>
        <v>酸辣湯</v>
      </c>
      <c r="J12" s="137">
        <f>'第2週 '!O33</f>
        <v>0</v>
      </c>
    </row>
    <row r="13" spans="1:10">
      <c r="A13" s="385"/>
      <c r="B13" s="139">
        <v>44631</v>
      </c>
      <c r="C13" s="138" t="s">
        <v>150</v>
      </c>
      <c r="D13" s="137" t="str">
        <f>'第2週 '!R5</f>
        <v>白米飯</v>
      </c>
      <c r="E13" s="137" t="str">
        <f>'第2週 '!R7</f>
        <v>滷雞翅</v>
      </c>
      <c r="F13" s="137">
        <f>'第2週 '!R12:R16</f>
        <v>0</v>
      </c>
      <c r="G13" s="137" t="str">
        <f>'第2週 '!R17</f>
        <v>時蔬青菜</v>
      </c>
      <c r="H13" s="137">
        <f>'第2週 '!R22</f>
        <v>0</v>
      </c>
      <c r="I13" s="137" t="str">
        <f>'第2週 '!R27</f>
        <v>紫菜蛋花湯</v>
      </c>
      <c r="J13" s="137">
        <f>'第2週 '!O33</f>
        <v>0</v>
      </c>
    </row>
    <row r="14" spans="1:10">
      <c r="A14" s="383" t="s">
        <v>153</v>
      </c>
      <c r="B14" s="139">
        <v>44634</v>
      </c>
      <c r="C14" s="138" t="s">
        <v>137</v>
      </c>
      <c r="D14" s="137" t="str">
        <f>'第3週 '!B5</f>
        <v>白米飯</v>
      </c>
      <c r="E14" s="137" t="str">
        <f>'第3週 '!B7</f>
        <v>蘑菇鐵板肉片</v>
      </c>
      <c r="F14" s="137">
        <f>'第3週 '!B12:B16</f>
        <v>0</v>
      </c>
      <c r="G14" s="137" t="str">
        <f>'第3週 '!B17</f>
        <v>時蔬青菜</v>
      </c>
      <c r="H14" s="137">
        <f>'第3週 '!B22</f>
        <v>0</v>
      </c>
      <c r="I14" s="137" t="str">
        <f>'第3週 '!B27</f>
        <v>味噌豆腐湯</v>
      </c>
      <c r="J14" s="137">
        <f>'第3週 '!C32</f>
        <v>0</v>
      </c>
    </row>
    <row r="15" spans="1:10">
      <c r="A15" s="384"/>
      <c r="B15" s="139">
        <v>44635</v>
      </c>
      <c r="C15" s="138" t="s">
        <v>148</v>
      </c>
      <c r="D15" s="137" t="str">
        <f>'第3週 '!F5</f>
        <v>糙米飯</v>
      </c>
      <c r="E15" s="137" t="str">
        <f>'第3週 '!F7</f>
        <v>枸杞燉雞</v>
      </c>
      <c r="F15" s="137" t="str">
        <f>'第3週 '!F12</f>
        <v>金針菇炒筍絲</v>
      </c>
      <c r="G15" s="137" t="str">
        <f>'第3週 '!F17</f>
        <v>時蔬青菜</v>
      </c>
      <c r="H15" s="137">
        <f>'第3週 '!F22</f>
        <v>0</v>
      </c>
      <c r="I15" s="137" t="str">
        <f>'第3週 '!F27</f>
        <v>南瓜濃湯</v>
      </c>
      <c r="J15" s="137">
        <f>'第3週 '!G32</f>
        <v>0</v>
      </c>
    </row>
    <row r="16" spans="1:10">
      <c r="A16" s="384"/>
      <c r="B16" s="139">
        <v>44636</v>
      </c>
      <c r="C16" s="138" t="s">
        <v>138</v>
      </c>
      <c r="D16" s="137" t="e">
        <f>'第3週 '!#REF!</f>
        <v>#REF!</v>
      </c>
      <c r="E16" s="137" t="str">
        <f>'第3週 '!J5</f>
        <v>麵食</v>
      </c>
      <c r="F16" s="151" t="str">
        <f>'第3週 '!J7</f>
        <v>味噌豬肉拉麵</v>
      </c>
      <c r="G16" s="137" t="str">
        <f>'第3週 '!J17</f>
        <v>時蔬青菜</v>
      </c>
      <c r="H16" s="152">
        <f>'第3週 '!J21</f>
        <v>0</v>
      </c>
      <c r="I16" s="137">
        <f>'第3週 '!J27</f>
        <v>0</v>
      </c>
      <c r="J16" s="137" t="str">
        <f>'第3週 '!K32</f>
        <v>水果</v>
      </c>
    </row>
    <row r="17" spans="1:10">
      <c r="A17" s="384"/>
      <c r="B17" s="139">
        <v>44637</v>
      </c>
      <c r="C17" s="138" t="s">
        <v>149</v>
      </c>
      <c r="D17" s="153" t="str">
        <f>'第3週 '!N5</f>
        <v>糙米飯</v>
      </c>
      <c r="E17" s="153" t="str">
        <f>'第3週 '!N7</f>
        <v>蒜香豬腳</v>
      </c>
      <c r="F17" s="153" t="str">
        <f>'第3週 '!N12</f>
        <v>炒雙花</v>
      </c>
      <c r="G17" s="153" t="str">
        <f>'第3週 '!N17</f>
        <v>時蔬青菜</v>
      </c>
      <c r="H17" s="155">
        <f>'第3週 '!N2</f>
        <v>0</v>
      </c>
      <c r="I17" s="153" t="str">
        <f>'第3週 '!N27</f>
        <v>筍絲香菇湯</v>
      </c>
      <c r="J17" s="153">
        <f>'第3週 '!O33</f>
        <v>0</v>
      </c>
    </row>
    <row r="18" spans="1:10">
      <c r="A18" s="385"/>
      <c r="B18" s="139">
        <v>44638</v>
      </c>
      <c r="C18" s="138" t="s">
        <v>150</v>
      </c>
      <c r="D18" s="153" t="str">
        <f>'第3週 '!R5</f>
        <v>白米飯</v>
      </c>
      <c r="E18" s="153" t="str">
        <f>'第3週 '!R7</f>
        <v>蔥油雞</v>
      </c>
      <c r="F18" s="153" t="str">
        <f>'第3週 '!R12</f>
        <v>麻婆豆腐</v>
      </c>
      <c r="G18" s="153" t="str">
        <f>'第3週 '!R17</f>
        <v>時蔬青菜</v>
      </c>
      <c r="H18" s="155">
        <f>'第3週 '!R22</f>
        <v>0</v>
      </c>
      <c r="I18" s="153" t="str">
        <f>'第3週 '!R27</f>
        <v>綠豆地瓜湯</v>
      </c>
      <c r="J18" s="155">
        <f>'第3週 '!S32</f>
        <v>0</v>
      </c>
    </row>
    <row r="19" spans="1:10">
      <c r="A19" s="383" t="s">
        <v>154</v>
      </c>
      <c r="B19" s="139">
        <v>44639</v>
      </c>
      <c r="C19" s="138" t="s">
        <v>178</v>
      </c>
      <c r="D19" s="153" t="e">
        <f>#REF!</f>
        <v>#REF!</v>
      </c>
      <c r="E19" s="153" t="e">
        <f>#REF!</f>
        <v>#REF!</v>
      </c>
      <c r="F19" s="153" t="e">
        <f>#REF!</f>
        <v>#REF!</v>
      </c>
      <c r="G19" s="153" t="e">
        <f>#REF!</f>
        <v>#REF!</v>
      </c>
      <c r="H19" s="155" t="e">
        <f>第4週!#REF!</f>
        <v>#REF!</v>
      </c>
      <c r="I19" s="153" t="e">
        <f>#REF!</f>
        <v>#REF!</v>
      </c>
      <c r="J19" s="155">
        <f>第4週!C34</f>
        <v>0</v>
      </c>
    </row>
    <row r="20" spans="1:10">
      <c r="A20" s="384"/>
      <c r="B20" s="139">
        <v>44642</v>
      </c>
      <c r="C20" s="138" t="s">
        <v>148</v>
      </c>
      <c r="D20" s="153" t="str">
        <f>第4週!F5</f>
        <v>糙米飯</v>
      </c>
      <c r="E20" s="153" t="str">
        <f>第4週!F7</f>
        <v>蒜頭雞</v>
      </c>
      <c r="F20" s="153" t="str">
        <f>第4週!F14</f>
        <v>蔥爆銀芽肉柳</v>
      </c>
      <c r="G20" s="153" t="str">
        <f>第4週!F19</f>
        <v>時蔬青菜</v>
      </c>
      <c r="H20" s="155" t="e">
        <f>第4週!#REF!</f>
        <v>#REF!</v>
      </c>
      <c r="I20" s="153" t="str">
        <f>第4週!F29</f>
        <v>玉米大骨湯</v>
      </c>
      <c r="J20" s="155">
        <f>第4週!G34</f>
        <v>0</v>
      </c>
    </row>
    <row r="21" spans="1:10">
      <c r="A21" s="384"/>
      <c r="B21" s="139">
        <v>44643</v>
      </c>
      <c r="C21" s="138" t="s">
        <v>138</v>
      </c>
      <c r="D21" s="153" t="str">
        <f>第4週!J5</f>
        <v>米食</v>
      </c>
      <c r="E21" s="153" t="str">
        <f>第4週!J7</f>
        <v>鮮蔬雞柳飯</v>
      </c>
      <c r="F21" s="156" t="e">
        <f>第4週!#REF!</f>
        <v>#REF!</v>
      </c>
      <c r="G21" s="153" t="str">
        <f>第4週!K19</f>
        <v>蔬菜</v>
      </c>
      <c r="H21" s="155" t="e">
        <f>第4週!#REF!</f>
        <v>#REF!</v>
      </c>
      <c r="I21" s="153" t="str">
        <f>第4週!J29</f>
        <v>紫菜蛋湯</v>
      </c>
      <c r="J21" s="153" t="str">
        <f>第4週!K34</f>
        <v>水果</v>
      </c>
    </row>
    <row r="22" spans="1:10">
      <c r="A22" s="384"/>
      <c r="B22" s="139">
        <v>44644</v>
      </c>
      <c r="C22" s="138" t="s">
        <v>149</v>
      </c>
      <c r="D22" s="153" t="str">
        <f>第4週!N5</f>
        <v>糙米飯</v>
      </c>
      <c r="E22" s="153" t="str">
        <f>第4週!N7</f>
        <v>肉骨茶燒雞</v>
      </c>
      <c r="F22" s="153" t="str">
        <f>第4週!N14</f>
        <v>豆皮白菜</v>
      </c>
      <c r="G22" s="153" t="str">
        <f>第4週!N19</f>
        <v>時蔬青菜</v>
      </c>
      <c r="H22" s="155" t="e">
        <f>第4週!#REF!</f>
        <v>#REF!</v>
      </c>
      <c r="I22" s="153" t="str">
        <f>第4週!N29</f>
        <v>四神湯</v>
      </c>
      <c r="J22" s="155">
        <f>第4週!O34</f>
        <v>0</v>
      </c>
    </row>
    <row r="23" spans="1:10">
      <c r="A23" s="385"/>
      <c r="B23" s="139">
        <v>44645</v>
      </c>
      <c r="C23" s="138" t="s">
        <v>150</v>
      </c>
      <c r="D23" s="153" t="str">
        <f>第4週!R5</f>
        <v>白米飯</v>
      </c>
      <c r="E23" s="153" t="str">
        <f>第4週!R7</f>
        <v>紅燒魚丁</v>
      </c>
      <c r="F23" s="153" t="str">
        <f>第4週!R14</f>
        <v>彩椒杏鮑菇</v>
      </c>
      <c r="G23" s="153" t="str">
        <f>第4週!R19</f>
        <v>時蔬青菜</v>
      </c>
      <c r="H23" s="155">
        <f>第5週!R22</f>
        <v>0</v>
      </c>
      <c r="I23" s="153" t="str">
        <f>第4週!R29</f>
        <v>白蘿蔔魚丸湯</v>
      </c>
      <c r="J23" s="155">
        <f>第4週!S34</f>
        <v>0</v>
      </c>
    </row>
    <row r="24" spans="1:10">
      <c r="A24" s="383" t="s">
        <v>155</v>
      </c>
      <c r="B24" s="139">
        <v>44648</v>
      </c>
      <c r="C24" s="138" t="s">
        <v>137</v>
      </c>
      <c r="D24" s="153" t="str">
        <f>第5週!B5</f>
        <v>白米飯</v>
      </c>
      <c r="E24" s="153" t="str">
        <f>第5週!B7</f>
        <v>梅干香菇肉燥</v>
      </c>
      <c r="F24" s="153" t="str">
        <f>第5週!B12</f>
        <v>燴大黃瓜</v>
      </c>
      <c r="G24" s="153" t="str">
        <f>第5週!B17</f>
        <v>時蔬青菜</v>
      </c>
      <c r="H24" s="155">
        <f>第5週!B22</f>
        <v>0</v>
      </c>
      <c r="I24" s="153" t="str">
        <f>第5週!B27</f>
        <v>什錦菇羹湯</v>
      </c>
      <c r="J24" s="155">
        <f>第5週!C32</f>
        <v>0</v>
      </c>
    </row>
    <row r="25" spans="1:10">
      <c r="A25" s="384"/>
      <c r="B25" s="139">
        <v>44649</v>
      </c>
      <c r="C25" s="138" t="s">
        <v>148</v>
      </c>
      <c r="D25" s="153" t="str">
        <f>第5週!F5</f>
        <v>糙米飯</v>
      </c>
      <c r="E25" s="153" t="str">
        <f>第5週!F7</f>
        <v>蜜汁雞丁</v>
      </c>
      <c r="F25" s="153" t="str">
        <f>第5週!F12</f>
        <v>肉燥拌銀芽</v>
      </c>
      <c r="G25" s="153" t="str">
        <f>第5週!F17</f>
        <v>時蔬青菜</v>
      </c>
      <c r="H25" s="155">
        <f>第5週!F22</f>
        <v>0</v>
      </c>
      <c r="I25" s="153" t="str">
        <f>第5週!F27</f>
        <v>白菜魚丸湯</v>
      </c>
      <c r="J25" s="155">
        <f>第5週!G32</f>
        <v>0</v>
      </c>
    </row>
    <row r="26" spans="1:10">
      <c r="A26" s="384"/>
      <c r="B26" s="139">
        <v>44650</v>
      </c>
      <c r="C26" s="138" t="s">
        <v>138</v>
      </c>
      <c r="D26" s="153" t="str">
        <f>第5週!J5</f>
        <v>米食</v>
      </c>
      <c r="E26" s="153" t="str">
        <f>第5週!J7</f>
        <v>油飯</v>
      </c>
      <c r="F26" s="156" t="str">
        <f>第5週!J12</f>
        <v>黑糖饅頭</v>
      </c>
      <c r="G26" s="153" t="str">
        <f>第5週!K17</f>
        <v>蔬菜</v>
      </c>
      <c r="H26" s="155">
        <f>第5週!J22</f>
        <v>0</v>
      </c>
      <c r="I26" s="153" t="str">
        <f>第5週!J27</f>
        <v>筍絲香菇湯</v>
      </c>
      <c r="J26" s="153" t="str">
        <f>第5週!K32</f>
        <v>水果</v>
      </c>
    </row>
    <row r="27" spans="1:10">
      <c r="A27" s="384"/>
      <c r="B27" s="139">
        <v>44651</v>
      </c>
      <c r="C27" s="138" t="s">
        <v>149</v>
      </c>
      <c r="D27" s="153">
        <f>第5週!N5</f>
        <v>0</v>
      </c>
      <c r="E27" s="153">
        <f>第5週!N7</f>
        <v>0</v>
      </c>
      <c r="F27" s="153">
        <f>第5週!N12</f>
        <v>0</v>
      </c>
      <c r="G27" s="153" t="str">
        <f>第5週!N17</f>
        <v>時蔬青菜</v>
      </c>
      <c r="H27" s="155">
        <f>第5週!N22</f>
        <v>0</v>
      </c>
      <c r="I27" s="153">
        <f>第5週!N27</f>
        <v>0</v>
      </c>
      <c r="J27" s="155">
        <f>第5週!O32</f>
        <v>0</v>
      </c>
    </row>
    <row r="28" spans="1:10">
      <c r="A28" s="385"/>
      <c r="B28" s="138"/>
      <c r="C28" s="138" t="s">
        <v>150</v>
      </c>
      <c r="D28" s="153"/>
      <c r="E28" s="153"/>
      <c r="F28" s="153"/>
      <c r="G28" s="153"/>
      <c r="H28" s="155"/>
      <c r="I28" s="153"/>
      <c r="J28" s="155"/>
    </row>
    <row r="29" spans="1:10">
      <c r="D29" s="154"/>
      <c r="E29" s="154"/>
      <c r="F29" s="154"/>
      <c r="G29" s="154"/>
      <c r="H29" s="154"/>
      <c r="I29" s="154"/>
      <c r="J29" s="154"/>
    </row>
    <row r="30" spans="1:10">
      <c r="D30" s="154"/>
      <c r="E30" s="154"/>
      <c r="F30" s="154"/>
      <c r="G30" s="154"/>
      <c r="H30" s="154"/>
      <c r="I30" s="154"/>
      <c r="J30" s="154"/>
    </row>
  </sheetData>
  <mergeCells count="5">
    <mergeCell ref="A3:A8"/>
    <mergeCell ref="A9:A13"/>
    <mergeCell ref="A14:A18"/>
    <mergeCell ref="A19:A23"/>
    <mergeCell ref="A24:A28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第1週</vt:lpstr>
      <vt:lpstr>第2週 </vt:lpstr>
      <vt:lpstr>第3週 </vt:lpstr>
      <vt:lpstr>第4週</vt:lpstr>
      <vt:lpstr>第5週</vt:lpstr>
      <vt:lpstr>工作表1</vt:lpstr>
      <vt:lpstr>工作表2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KH-ASUS-2017-06-09</cp:lastModifiedBy>
  <cp:lastPrinted>2023-04-13T14:17:44Z</cp:lastPrinted>
  <dcterms:created xsi:type="dcterms:W3CDTF">2005-05-16T01:42:21Z</dcterms:created>
  <dcterms:modified xsi:type="dcterms:W3CDTF">2023-04-25T15:23:20Z</dcterms:modified>
</cp:coreProperties>
</file>